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7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<sst xmlns="http://schemas.openxmlformats.org/spreadsheetml/2006/main" count="497" uniqueCount="218">
  <si>
    <t>komunikace</t>
  </si>
  <si>
    <t>směr</t>
  </si>
  <si>
    <t>délka [m]</t>
  </si>
  <si>
    <t>realizace</t>
  </si>
  <si>
    <t>Bělehradská</t>
  </si>
  <si>
    <t>do centra</t>
  </si>
  <si>
    <t>Před křižovatkou s ul. Anglickou</t>
  </si>
  <si>
    <t>Rašínovo nábřeží</t>
  </si>
  <si>
    <t>zast. Výtoň - ul. Plavecká</t>
  </si>
  <si>
    <t>Nádražní</t>
  </si>
  <si>
    <t>zast. Na Knížecí - ul. Ostrovského</t>
  </si>
  <si>
    <t>v úrovni smyčky Smíchovské nádraží</t>
  </si>
  <si>
    <t>Národní třída</t>
  </si>
  <si>
    <t>ke Spálené</t>
  </si>
  <si>
    <t>Plzeňka - zast. Na Knížecí</t>
  </si>
  <si>
    <t>Plavecká - Palackého náměstí</t>
  </si>
  <si>
    <t>dostředně ke křižovatce</t>
  </si>
  <si>
    <t>Tylovo nám. - zast. I.P. Pavlova</t>
  </si>
  <si>
    <t>Křižovnická</t>
  </si>
  <si>
    <t>Národní divadlo</t>
  </si>
  <si>
    <t>Podolské nábřeží</t>
  </si>
  <si>
    <t>zast. Podol.vodárna - vjezd do nemocnice</t>
  </si>
  <si>
    <t>oba směry</t>
  </si>
  <si>
    <t>Palackého náměstí - Jiráskovo nám.</t>
  </si>
  <si>
    <t>Revoluční</t>
  </si>
  <si>
    <t>Francouzská</t>
  </si>
  <si>
    <t>z centra</t>
  </si>
  <si>
    <t>před křiž. s ul. Moskevskou</t>
  </si>
  <si>
    <t>Náměstí Míru - Blanická</t>
  </si>
  <si>
    <t>Nuselská</t>
  </si>
  <si>
    <t>nám. Bří Synků - Táborská</t>
  </si>
  <si>
    <t>Chotkova</t>
  </si>
  <si>
    <t>Jelení příkop - U Bruských kasáren</t>
  </si>
  <si>
    <t>nábř. Edvarda Beneše</t>
  </si>
  <si>
    <t>před křižovatkou s Letenským tunelem</t>
  </si>
  <si>
    <t>od čela zastávky Národní divadlo ke Smetanovu nábřeží</t>
  </si>
  <si>
    <t>Tylovo náměstí</t>
  </si>
  <si>
    <t>Jugoslávská - Rumunská</t>
  </si>
  <si>
    <t>Vodičkova</t>
  </si>
  <si>
    <t>Karlovo nám.</t>
  </si>
  <si>
    <t>prostor zastávky Vodičkova</t>
  </si>
  <si>
    <t>Strossmayerovo nám.</t>
  </si>
  <si>
    <t>v ul. Dukelských hrdinů mezi zastávkou a křižovatkou</t>
  </si>
  <si>
    <t>Újezd</t>
  </si>
  <si>
    <t>od čela zast. Újezd k ul. Vítězné</t>
  </si>
  <si>
    <t>Na Perštýně - Karolíny Světlé</t>
  </si>
  <si>
    <t>Svatovítská</t>
  </si>
  <si>
    <t>Václavkova - Milady Horákově</t>
  </si>
  <si>
    <t>Komunardů</t>
  </si>
  <si>
    <t>od čela zast. Dělnická k ulici Dělnické</t>
  </si>
  <si>
    <t>Masarykovo nábřeží</t>
  </si>
  <si>
    <t>Na Struze - Myslíkova</t>
  </si>
  <si>
    <t>Seifertova</t>
  </si>
  <si>
    <t>Husinecká - Příběnická</t>
  </si>
  <si>
    <t>Štefánikův most</t>
  </si>
  <si>
    <t>celý most</t>
  </si>
  <si>
    <t>Karlovo náměstí</t>
  </si>
  <si>
    <t>Odborů - zast. Karlovo náměstí</t>
  </si>
  <si>
    <t>Resslova - zast. Moráň</t>
  </si>
  <si>
    <t>Smetanovo nábřeží</t>
  </si>
  <si>
    <t>Staroměstská</t>
  </si>
  <si>
    <t>Divadelní - přechod k zast. Karlovy Lázně</t>
  </si>
  <si>
    <t>nábř. Kapitána Jaroše</t>
  </si>
  <si>
    <t>před vyústěním Letenského tunelu</t>
  </si>
  <si>
    <t>2. část úseku Spálená - Karolíny Světlé</t>
  </si>
  <si>
    <t>Havlíčkova</t>
  </si>
  <si>
    <t>od nástupního ostrůvku k Hybernské</t>
  </si>
  <si>
    <t>Na Poříčí</t>
  </si>
  <si>
    <t>od rozšíření ul. K Biskupské</t>
  </si>
  <si>
    <t>Sokolovská</t>
  </si>
  <si>
    <t>Českomoravská - U Balabenky</t>
  </si>
  <si>
    <t>Na Poříčí - V Celnici</t>
  </si>
  <si>
    <t>Jateční - Bubenské nábřeží</t>
  </si>
  <si>
    <t>Bubenské nábřeží - Tusarova</t>
  </si>
  <si>
    <t>Ječná</t>
  </si>
  <si>
    <t>Karlovo náměstí - Sokolská</t>
  </si>
  <si>
    <t>CELKEM</t>
  </si>
  <si>
    <t>úsek</t>
  </si>
  <si>
    <t>Partyzánská</t>
  </si>
  <si>
    <t>křižovatka Výtoň</t>
  </si>
  <si>
    <t>Křižovatka Bělehradská-Otakarova-Křesomyslova</t>
  </si>
  <si>
    <t>Vrbenského - Na Zátorách</t>
  </si>
  <si>
    <t>Táboritská</t>
  </si>
  <si>
    <t>Radlická</t>
  </si>
  <si>
    <t>Švehlova</t>
  </si>
  <si>
    <t>Olšancké náměstí - Ondříčkova</t>
  </si>
  <si>
    <t>Bieblova - vjezd do tunelu Mrázovka</t>
  </si>
  <si>
    <t>v úseku pod podjezdem ČD</t>
  </si>
  <si>
    <t>v úseku mezi Plaveckou a Libušinou, Svobodova</t>
  </si>
  <si>
    <t>Bubenské nábř.</t>
  </si>
  <si>
    <t>Zenklova</t>
  </si>
  <si>
    <t>Plynární</t>
  </si>
  <si>
    <t>v několika úsecích mezi Jankovcovou a Osadní</t>
  </si>
  <si>
    <t>Táborská</t>
  </si>
  <si>
    <t>před Lounských - Petra Rezka</t>
  </si>
  <si>
    <t>Dukelských Hrdinů</t>
  </si>
  <si>
    <t>Zenklova - Švábky</t>
  </si>
  <si>
    <t>Šimáčkova - Strojnická</t>
  </si>
  <si>
    <t>Blanická - Sázavská</t>
  </si>
  <si>
    <t>Na Slupi</t>
  </si>
  <si>
    <t>Svobodova</t>
  </si>
  <si>
    <t>před vídeňskou zastávkou Albertov</t>
  </si>
  <si>
    <t>od Výtoně</t>
  </si>
  <si>
    <t>v úseku mezi zastávkou Albertov a ulicí na Slupi</t>
  </si>
  <si>
    <t>za vyústěním Letenského tunelu</t>
  </si>
  <si>
    <t>Jiráskovo nám.</t>
  </si>
  <si>
    <t>zast. Jiráskovo nám. - Jiráskův most</t>
  </si>
  <si>
    <t>Milady Horákové</t>
  </si>
  <si>
    <t>U Sparty - Korunovační</t>
  </si>
  <si>
    <t>17. listopadu</t>
  </si>
  <si>
    <t>Na Rejdišti - Široká</t>
  </si>
  <si>
    <t>v úseku mezi zastávkou Dlouhá a ulicí Dlouhou</t>
  </si>
  <si>
    <t>naproti protisměrné zastávce Plzeňka</t>
  </si>
  <si>
    <t>Pod Kesnerkou - odbočení TRAM do zast. Křížová</t>
  </si>
  <si>
    <t>směr Argentinská</t>
  </si>
  <si>
    <t>Železničářů - Argentinská</t>
  </si>
  <si>
    <t>Nárovní divadlo - Spálená</t>
  </si>
  <si>
    <t>Platnéřská - Křižovnické náměstí</t>
  </si>
  <si>
    <t>Dlouhá - Truhlářská</t>
  </si>
  <si>
    <t>Vyšehradský tunel - Libušina</t>
  </si>
  <si>
    <t>Švábky - Zenklova</t>
  </si>
  <si>
    <t>Nekvasilova - Švábky</t>
  </si>
  <si>
    <t>Spálená - Národní divadlo</t>
  </si>
  <si>
    <t>Jičínská</t>
  </si>
  <si>
    <t>Vinohradská</t>
  </si>
  <si>
    <t>před křižovatkou s Vinohradskou</t>
  </si>
  <si>
    <t>před a za křižovatkou s Italskou</t>
  </si>
  <si>
    <t>za křižovatkou se Zenklova</t>
  </si>
  <si>
    <t>dostředně ke křižovatce s Vrbenského</t>
  </si>
  <si>
    <t>před křižovatkou se Svobodovou</t>
  </si>
  <si>
    <t>před křižovatkou s Vyšehradskou</t>
  </si>
  <si>
    <t>Karolíny Světlé - Národní divadlo</t>
  </si>
  <si>
    <t>před křižovatkou s Veletržní</t>
  </si>
  <si>
    <t>Dukelských hrdinů</t>
  </si>
  <si>
    <t>Těšnov</t>
  </si>
  <si>
    <t>před křižovatkou s Na Poříčí</t>
  </si>
  <si>
    <t>Slovenská - Budečská</t>
  </si>
  <si>
    <t>Národní</t>
  </si>
  <si>
    <t>Smetanovo nábř. - Karolíny Světlé</t>
  </si>
  <si>
    <t>rok</t>
  </si>
  <si>
    <t>délka</t>
  </si>
  <si>
    <t>součet</t>
  </si>
  <si>
    <t>PODÉLNÉ DĚLÍCÍ PRAHY</t>
  </si>
  <si>
    <t>před křižovatkou s Podolskou</t>
  </si>
  <si>
    <t>U Tržnice - Třebízského</t>
  </si>
  <si>
    <t>Klapkova</t>
  </si>
  <si>
    <t>Ke Stírce - Zenklova</t>
  </si>
  <si>
    <t>před křižovatkou s Vítěznou</t>
  </si>
  <si>
    <t>nábřeží Kapitána Jaroše</t>
  </si>
  <si>
    <t>před křižovatkou s Dukelských hrdinů</t>
  </si>
  <si>
    <t>před křižovatkou s Kostelní</t>
  </si>
  <si>
    <t>před křižovatkou s Klapkovou</t>
  </si>
  <si>
    <t>Flora - Lucemburská</t>
  </si>
  <si>
    <t>Lucemburská - Flora</t>
  </si>
  <si>
    <t>Vítězné náměstí - Kafkova</t>
  </si>
  <si>
    <t>před křižovatkou s U Brusnice</t>
  </si>
  <si>
    <t>Ostrčilovo náměstí</t>
  </si>
  <si>
    <t>v křižovatce</t>
  </si>
  <si>
    <t>Trojská</t>
  </si>
  <si>
    <t>Trojský most - zastávka Trojská</t>
  </si>
  <si>
    <t>Štefánikova</t>
  </si>
  <si>
    <t>Viktora Huga - Kartouzská</t>
  </si>
  <si>
    <t>Matoušova - Kartouzská</t>
  </si>
  <si>
    <t>před Karolíny Světlé</t>
  </si>
  <si>
    <t>Plzeňská</t>
  </si>
  <si>
    <t>zastávka Bertramka - zastávka U Zvonu</t>
  </si>
  <si>
    <t>zastávka U Zvonu - Podbělohorská</t>
  </si>
  <si>
    <t>zastávka Klamovka - Jinonická</t>
  </si>
  <si>
    <t>Vršovická</t>
  </si>
  <si>
    <t>Minská - Sportovní</t>
  </si>
  <si>
    <t>před Jugoslávskou</t>
  </si>
  <si>
    <t>před Otakarovou</t>
  </si>
  <si>
    <t>v křižovatce s Minskou</t>
  </si>
  <si>
    <t>před křižovatkou s Moskevskou</t>
  </si>
  <si>
    <t>nám. Courieových</t>
  </si>
  <si>
    <t>17. listopadu - Dvořákovo nábřeží</t>
  </si>
  <si>
    <t>před křižovatkou s Michelskou</t>
  </si>
  <si>
    <t>U Plynárny</t>
  </si>
  <si>
    <t>Nad Vinným potokem - U Botiče</t>
  </si>
  <si>
    <t>Nad Vinným potokem - zast. Plynárna Michle</t>
  </si>
  <si>
    <t>zast. Plynárna Michle - zast. Chodovská</t>
  </si>
  <si>
    <t>zast. Chodovská - Chodovská</t>
  </si>
  <si>
    <t>Křesomyslova</t>
  </si>
  <si>
    <t>Sekaninova - Závišova</t>
  </si>
  <si>
    <t>Kandertova - Primátorská</t>
  </si>
  <si>
    <t>Vosmíkových - Podlipného</t>
  </si>
  <si>
    <t>Italská - Španělská</t>
  </si>
  <si>
    <t>Anny Letenské - zastávka Italská</t>
  </si>
  <si>
    <t>Blanická - Anny Letenské</t>
  </si>
  <si>
    <t>před Budečskou</t>
  </si>
  <si>
    <t>před Šumavskou</t>
  </si>
  <si>
    <t>před Boleslavskou</t>
  </si>
  <si>
    <t>Bubenské nábřeží - zastávka Dělnická</t>
  </si>
  <si>
    <t>zastávka Dělnická - Dělnická</t>
  </si>
  <si>
    <t>před a za zastávkou Tusarova</t>
  </si>
  <si>
    <t>Tusarova - Bubenské nábřeží</t>
  </si>
  <si>
    <t>před křižovatkou s Freyovou</t>
  </si>
  <si>
    <t>před Na Břehu</t>
  </si>
  <si>
    <t>před zastávkou Nádraží Vysočany</t>
  </si>
  <si>
    <t>zastávka Nádraží Vysočany - Krátkého</t>
  </si>
  <si>
    <t>Krátkého - zastávka Nádraží Vysočany</t>
  </si>
  <si>
    <t>zastávka Nádraží Vysočany - Paříkova</t>
  </si>
  <si>
    <t>u Na Břehu</t>
  </si>
  <si>
    <t>náměstí Generála Kutlvašra - zastávka Palouček</t>
  </si>
  <si>
    <t>před Petra Rezka</t>
  </si>
  <si>
    <t>Petra Rezka - Lounských</t>
  </si>
  <si>
    <t>Lounských - Na Pankráci</t>
  </si>
  <si>
    <t>zastávka Nuselská radnice - Nuselská</t>
  </si>
  <si>
    <t>nábřeží Edvarda Beneše</t>
  </si>
  <si>
    <t>před zastávkou Čechův most</t>
  </si>
  <si>
    <t>za zastávkou Divadlo Na Fidlovačce</t>
  </si>
  <si>
    <t>za zastávkou I. P. Pavlova</t>
  </si>
  <si>
    <t>Na Korábě - Na Sypkém a za Bulovkou</t>
  </si>
  <si>
    <t>pod Jižní spojkou</t>
  </si>
  <si>
    <t>Argentinská - zast. Holešovická tržnice</t>
  </si>
  <si>
    <t>nám. Jana Palacha</t>
  </si>
  <si>
    <t>před křižovatkou s Křižovnickou</t>
  </si>
  <si>
    <t>před zast. Holešovická tržnice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</si>
</sst>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/yyyy"/>
    <numFmt numFmtId="170" formatCode="mmm/yyyy"/>
    <numFmt numFmtId="171" formatCode="0.0"/>
  </numFmts>
  <fonts count="45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.75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8"/>
      <name val="Arial CE"/>
      <family val="0"/>
    </font>
    <font>
      <b/>
      <sz val="13.2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9" fontId="2" fillId="0" borderId="11" xfId="0" applyNumberFormat="1" applyFont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9" fontId="2" fillId="33" borderId="15" xfId="0" applyNumberFormat="1" applyFont="1" applyFill="1" applyBorder="1" applyAlignment="1">
      <alignment horizontal="center"/>
    </xf>
    <xf numFmtId="169" fontId="2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NumberFormat="1" applyFont="1" applyBorder="1" applyAlignment="1">
      <alignment horizontal="center"/>
    </xf>
    <xf numFmtId="171" fontId="2" fillId="0" borderId="14" xfId="0" applyNumberFormat="1" applyFont="1" applyBorder="1" applyAlignment="1">
      <alignment horizontal="center"/>
    </xf>
    <xf numFmtId="171" fontId="2" fillId="0" borderId="11" xfId="0" applyNumberFormat="1" applyFont="1" applyBorder="1" applyAlignment="1">
      <alignment horizontal="center"/>
    </xf>
    <xf numFmtId="171" fontId="2" fillId="0" borderId="0" xfId="0" applyNumberFormat="1" applyFont="1" applyAlignment="1">
      <alignment/>
    </xf>
    <xf numFmtId="0" fontId="5" fillId="33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169" fontId="2" fillId="0" borderId="17" xfId="0" applyNumberFormat="1" applyFon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3" fillId="0" borderId="12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15" xfId="0" applyFont="1" applyBorder="1" applyAlignment="1">
      <alignment horizontal="justify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</a:rPr>
              <a:t>Oddělovací tvarovky</a:t>
            </a:r>
          </a:p>
        </c:rich>
      </c:tx>
      <c:layout>
        <c:manualLayout>
          <c:xMode val="factor"/>
          <c:yMode val="factor"/>
          <c:x val="0.017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4775"/>
          <c:w val="0.9187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List2!$A$2:$A$29</c:f>
              <c:numCache/>
            </c:numRef>
          </c:cat>
          <c:val>
            <c:numRef>
              <c:f>List2!$C$2:$C$29</c:f>
              <c:numCache/>
            </c:numRef>
          </c:val>
        </c:ser>
        <c:axId val="23150391"/>
        <c:axId val="7026928"/>
      </c:barChart>
      <c:catAx>
        <c:axId val="2315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026928"/>
        <c:crosses val="autoZero"/>
        <c:auto val="1"/>
        <c:lblOffset val="100"/>
        <c:tickLblSkip val="2"/>
        <c:noMultiLvlLbl val="0"/>
      </c:catAx>
      <c:valAx>
        <c:axId val="7026928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délka [m]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3150391"/>
        <c:crossesAt val="1"/>
        <c:crossBetween val="between"/>
        <c:dispUnits/>
        <c:majorUnit val="5000"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66675</xdr:rowOff>
    </xdr:from>
    <xdr:to>
      <xdr:col>12</xdr:col>
      <xdr:colOff>276225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2600325" y="66675"/>
        <a:ext cx="6343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zoomScale="80" zoomScaleNormal="80" zoomScalePageLayoutView="0" workbookViewId="0" topLeftCell="A169">
      <selection activeCell="A192" sqref="A192"/>
    </sheetView>
  </sheetViews>
  <sheetFormatPr defaultColWidth="9.00390625" defaultRowHeight="12.75"/>
  <cols>
    <col min="1" max="1" width="22.125" style="1" customWidth="1"/>
    <col min="2" max="2" width="21.75390625" style="1" customWidth="1"/>
    <col min="3" max="3" width="50.875" style="1" customWidth="1"/>
    <col min="4" max="4" width="8.625" style="1" customWidth="1"/>
    <col min="5" max="5" width="10.375" style="1" customWidth="1"/>
    <col min="6" max="16384" width="9.125" style="1" customWidth="1"/>
  </cols>
  <sheetData>
    <row r="1" spans="1:5" ht="19.5" customHeight="1">
      <c r="A1" s="31" t="s">
        <v>142</v>
      </c>
      <c r="B1" s="32"/>
      <c r="C1" s="32"/>
      <c r="D1" s="32"/>
      <c r="E1" s="32"/>
    </row>
    <row r="2" spans="1:5" ht="26.25" customHeight="1">
      <c r="A2" s="12" t="s">
        <v>0</v>
      </c>
      <c r="B2" s="12" t="s">
        <v>1</v>
      </c>
      <c r="C2" s="12" t="s">
        <v>77</v>
      </c>
      <c r="D2" s="12" t="s">
        <v>2</v>
      </c>
      <c r="E2" s="12" t="s">
        <v>3</v>
      </c>
    </row>
    <row r="3" spans="1:5" ht="12.75">
      <c r="A3" s="2" t="s">
        <v>4</v>
      </c>
      <c r="B3" s="8" t="s">
        <v>5</v>
      </c>
      <c r="C3" s="8" t="s">
        <v>6</v>
      </c>
      <c r="D3" s="3">
        <v>50</v>
      </c>
      <c r="E3" s="3">
        <v>1996</v>
      </c>
    </row>
    <row r="4" spans="1:5" ht="12.75">
      <c r="A4" s="19"/>
      <c r="B4" s="20"/>
      <c r="C4" s="20"/>
      <c r="D4" s="20"/>
      <c r="E4" s="21"/>
    </row>
    <row r="5" spans="1:5" ht="12.75">
      <c r="A5" s="9" t="s">
        <v>7</v>
      </c>
      <c r="B5" s="8" t="s">
        <v>5</v>
      </c>
      <c r="C5" s="8" t="s">
        <v>8</v>
      </c>
      <c r="D5" s="3">
        <v>40</v>
      </c>
      <c r="E5" s="22">
        <v>35704</v>
      </c>
    </row>
    <row r="6" spans="1:5" ht="12.75">
      <c r="A6" s="9" t="s">
        <v>9</v>
      </c>
      <c r="B6" s="8" t="s">
        <v>5</v>
      </c>
      <c r="C6" s="8" t="s">
        <v>10</v>
      </c>
      <c r="D6" s="3">
        <v>30</v>
      </c>
      <c r="E6" s="22">
        <v>35704</v>
      </c>
    </row>
    <row r="7" spans="1:5" ht="12.75">
      <c r="A7" s="6"/>
      <c r="B7" s="7"/>
      <c r="C7" s="7"/>
      <c r="D7" s="7"/>
      <c r="E7" s="23"/>
    </row>
    <row r="8" spans="1:5" ht="12.75">
      <c r="A8" s="9" t="s">
        <v>9</v>
      </c>
      <c r="B8" s="8"/>
      <c r="C8" s="8" t="s">
        <v>11</v>
      </c>
      <c r="D8" s="3">
        <v>77</v>
      </c>
      <c r="E8" s="22">
        <v>35977</v>
      </c>
    </row>
    <row r="9" spans="1:5" ht="12.75">
      <c r="A9" s="9" t="s">
        <v>12</v>
      </c>
      <c r="B9" s="8" t="s">
        <v>13</v>
      </c>
      <c r="C9" s="8" t="s">
        <v>116</v>
      </c>
      <c r="D9" s="3">
        <v>265</v>
      </c>
      <c r="E9" s="22">
        <v>36039</v>
      </c>
    </row>
    <row r="10" spans="1:5" ht="12.75">
      <c r="A10" s="9" t="s">
        <v>9</v>
      </c>
      <c r="B10" s="8" t="s">
        <v>5</v>
      </c>
      <c r="C10" s="8" t="s">
        <v>14</v>
      </c>
      <c r="D10" s="3">
        <v>465</v>
      </c>
      <c r="E10" s="22">
        <v>36069</v>
      </c>
    </row>
    <row r="11" spans="1:5" ht="12.75">
      <c r="A11" s="9" t="s">
        <v>7</v>
      </c>
      <c r="B11" s="8" t="s">
        <v>5</v>
      </c>
      <c r="C11" s="8" t="s">
        <v>15</v>
      </c>
      <c r="D11" s="3">
        <v>398</v>
      </c>
      <c r="E11" s="22">
        <v>36069</v>
      </c>
    </row>
    <row r="12" spans="1:5" ht="12.75">
      <c r="A12" s="19"/>
      <c r="B12" s="20"/>
      <c r="C12" s="20"/>
      <c r="D12" s="20"/>
      <c r="E12" s="24"/>
    </row>
    <row r="13" spans="1:5" ht="12.75" customHeight="1">
      <c r="A13" s="42" t="s">
        <v>80</v>
      </c>
      <c r="B13" s="45" t="s">
        <v>16</v>
      </c>
      <c r="C13" s="45"/>
      <c r="D13" s="33">
        <v>257</v>
      </c>
      <c r="E13" s="36">
        <v>36404</v>
      </c>
    </row>
    <row r="14" spans="1:5" ht="12.75">
      <c r="A14" s="43"/>
      <c r="B14" s="46"/>
      <c r="C14" s="46"/>
      <c r="D14" s="34"/>
      <c r="E14" s="37"/>
    </row>
    <row r="15" spans="1:5" ht="12.75">
      <c r="A15" s="44"/>
      <c r="B15" s="47"/>
      <c r="C15" s="47"/>
      <c r="D15" s="35"/>
      <c r="E15" s="38"/>
    </row>
    <row r="16" spans="1:5" ht="12.75">
      <c r="A16" s="9" t="s">
        <v>4</v>
      </c>
      <c r="B16" s="8" t="s">
        <v>5</v>
      </c>
      <c r="C16" s="8" t="s">
        <v>17</v>
      </c>
      <c r="D16" s="3">
        <v>30</v>
      </c>
      <c r="E16" s="22">
        <v>36404</v>
      </c>
    </row>
    <row r="17" spans="1:5" ht="12.75">
      <c r="A17" s="9" t="s">
        <v>18</v>
      </c>
      <c r="B17" s="8" t="s">
        <v>19</v>
      </c>
      <c r="C17" s="8" t="s">
        <v>117</v>
      </c>
      <c r="D17" s="3">
        <v>30</v>
      </c>
      <c r="E17" s="22">
        <v>36434</v>
      </c>
    </row>
    <row r="18" spans="1:5" ht="12.75">
      <c r="A18" s="9" t="s">
        <v>20</v>
      </c>
      <c r="B18" s="8" t="s">
        <v>5</v>
      </c>
      <c r="C18" s="8" t="s">
        <v>21</v>
      </c>
      <c r="D18" s="3">
        <v>175</v>
      </c>
      <c r="E18" s="22">
        <v>36465</v>
      </c>
    </row>
    <row r="19" spans="1:5" ht="12.75">
      <c r="A19" s="9" t="s">
        <v>7</v>
      </c>
      <c r="B19" s="8" t="s">
        <v>22</v>
      </c>
      <c r="C19" s="8" t="s">
        <v>23</v>
      </c>
      <c r="D19" s="3">
        <v>448</v>
      </c>
      <c r="E19" s="22">
        <v>36495</v>
      </c>
    </row>
    <row r="20" spans="1:5" ht="12.75">
      <c r="A20" s="9" t="s">
        <v>24</v>
      </c>
      <c r="B20" s="8" t="s">
        <v>5</v>
      </c>
      <c r="C20" s="8" t="s">
        <v>118</v>
      </c>
      <c r="D20" s="3">
        <v>147</v>
      </c>
      <c r="E20" s="22">
        <v>36495</v>
      </c>
    </row>
    <row r="21" spans="1:5" ht="12.75">
      <c r="A21" s="9" t="s">
        <v>25</v>
      </c>
      <c r="B21" s="8" t="s">
        <v>26</v>
      </c>
      <c r="C21" s="8" t="s">
        <v>27</v>
      </c>
      <c r="D21" s="3">
        <v>80</v>
      </c>
      <c r="E21" s="22">
        <v>36495</v>
      </c>
    </row>
    <row r="22" spans="1:5" ht="12.75">
      <c r="A22" s="19"/>
      <c r="B22" s="20"/>
      <c r="C22" s="20"/>
      <c r="D22" s="20"/>
      <c r="E22" s="24"/>
    </row>
    <row r="23" spans="1:5" ht="12.75">
      <c r="A23" s="9" t="s">
        <v>25</v>
      </c>
      <c r="B23" s="8" t="s">
        <v>22</v>
      </c>
      <c r="C23" s="8" t="s">
        <v>28</v>
      </c>
      <c r="D23" s="3">
        <v>145</v>
      </c>
      <c r="E23" s="22">
        <v>36739</v>
      </c>
    </row>
    <row r="24" spans="1:5" ht="12.75">
      <c r="A24" s="9" t="s">
        <v>29</v>
      </c>
      <c r="B24" s="8" t="s">
        <v>26</v>
      </c>
      <c r="C24" s="8" t="s">
        <v>30</v>
      </c>
      <c r="D24" s="3">
        <v>29</v>
      </c>
      <c r="E24" s="22">
        <v>36831</v>
      </c>
    </row>
    <row r="25" spans="1:5" ht="12.75">
      <c r="A25" s="9" t="s">
        <v>31</v>
      </c>
      <c r="B25" s="8" t="s">
        <v>5</v>
      </c>
      <c r="C25" s="8" t="s">
        <v>32</v>
      </c>
      <c r="D25" s="3">
        <v>171</v>
      </c>
      <c r="E25" s="22">
        <v>36831</v>
      </c>
    </row>
    <row r="26" spans="1:5" ht="12.75">
      <c r="A26" s="19"/>
      <c r="B26" s="20"/>
      <c r="C26" s="20"/>
      <c r="D26" s="20"/>
      <c r="E26" s="24"/>
    </row>
    <row r="27" spans="1:5" ht="12.75">
      <c r="A27" s="9" t="s">
        <v>33</v>
      </c>
      <c r="B27" s="8" t="s">
        <v>26</v>
      </c>
      <c r="C27" s="8" t="s">
        <v>34</v>
      </c>
      <c r="D27" s="3">
        <v>60</v>
      </c>
      <c r="E27" s="22">
        <v>36982</v>
      </c>
    </row>
    <row r="28" spans="1:5" ht="12.75">
      <c r="A28" s="9" t="s">
        <v>12</v>
      </c>
      <c r="B28" s="8" t="s">
        <v>26</v>
      </c>
      <c r="C28" s="8" t="s">
        <v>35</v>
      </c>
      <c r="D28" s="3">
        <v>40</v>
      </c>
      <c r="E28" s="22">
        <v>37012</v>
      </c>
    </row>
    <row r="29" spans="1:5" ht="12.75">
      <c r="A29" s="9" t="s">
        <v>12</v>
      </c>
      <c r="B29" s="8" t="s">
        <v>26</v>
      </c>
      <c r="C29" s="8" t="s">
        <v>131</v>
      </c>
      <c r="D29" s="3">
        <v>50</v>
      </c>
      <c r="E29" s="22">
        <v>37043</v>
      </c>
    </row>
    <row r="30" spans="1:5" ht="12.75">
      <c r="A30" s="9" t="s">
        <v>36</v>
      </c>
      <c r="B30" s="8" t="s">
        <v>26</v>
      </c>
      <c r="C30" s="8" t="s">
        <v>37</v>
      </c>
      <c r="D30" s="3">
        <v>41</v>
      </c>
      <c r="E30" s="22">
        <v>37073</v>
      </c>
    </row>
    <row r="31" spans="1:5" ht="12.75">
      <c r="A31" s="9" t="s">
        <v>38</v>
      </c>
      <c r="B31" s="8" t="s">
        <v>39</v>
      </c>
      <c r="C31" s="8" t="s">
        <v>40</v>
      </c>
      <c r="D31" s="3">
        <v>25</v>
      </c>
      <c r="E31" s="22">
        <v>37104</v>
      </c>
    </row>
    <row r="32" spans="1:5" ht="12.75">
      <c r="A32" s="9" t="s">
        <v>41</v>
      </c>
      <c r="B32" s="8" t="s">
        <v>5</v>
      </c>
      <c r="C32" s="8" t="s">
        <v>42</v>
      </c>
      <c r="D32" s="3">
        <v>20</v>
      </c>
      <c r="E32" s="22">
        <v>37135</v>
      </c>
    </row>
    <row r="33" spans="1:5" ht="12.75">
      <c r="A33" s="9" t="s">
        <v>43</v>
      </c>
      <c r="B33" s="8" t="s">
        <v>5</v>
      </c>
      <c r="C33" s="8" t="s">
        <v>44</v>
      </c>
      <c r="D33" s="3">
        <v>41</v>
      </c>
      <c r="E33" s="22">
        <v>37226</v>
      </c>
    </row>
    <row r="34" spans="1:5" ht="12.75">
      <c r="A34" s="9" t="s">
        <v>12</v>
      </c>
      <c r="B34" s="8" t="s">
        <v>26</v>
      </c>
      <c r="C34" s="8" t="s">
        <v>45</v>
      </c>
      <c r="D34" s="3">
        <v>60</v>
      </c>
      <c r="E34" s="22">
        <v>37226</v>
      </c>
    </row>
    <row r="35" spans="1:5" ht="12.75">
      <c r="A35" s="19"/>
      <c r="B35" s="20"/>
      <c r="C35" s="20"/>
      <c r="D35" s="20"/>
      <c r="E35" s="24"/>
    </row>
    <row r="36" spans="1:5" ht="12.75">
      <c r="A36" s="9" t="s">
        <v>46</v>
      </c>
      <c r="B36" s="8" t="s">
        <v>5</v>
      </c>
      <c r="C36" s="8" t="s">
        <v>47</v>
      </c>
      <c r="D36" s="3">
        <v>154</v>
      </c>
      <c r="E36" s="22">
        <v>37408</v>
      </c>
    </row>
    <row r="37" spans="1:5" ht="12.75">
      <c r="A37" s="9" t="s">
        <v>48</v>
      </c>
      <c r="B37" s="8" t="s">
        <v>26</v>
      </c>
      <c r="C37" s="8" t="s">
        <v>49</v>
      </c>
      <c r="D37" s="3">
        <v>47</v>
      </c>
      <c r="E37" s="22">
        <v>37408</v>
      </c>
    </row>
    <row r="38" spans="1:5" ht="12.75">
      <c r="A38" s="9" t="s">
        <v>50</v>
      </c>
      <c r="B38" s="8" t="s">
        <v>22</v>
      </c>
      <c r="C38" s="8" t="s">
        <v>51</v>
      </c>
      <c r="D38" s="3">
        <v>361</v>
      </c>
      <c r="E38" s="22">
        <v>37469</v>
      </c>
    </row>
    <row r="39" spans="1:5" ht="12.75">
      <c r="A39" s="9" t="s">
        <v>52</v>
      </c>
      <c r="B39" s="8" t="s">
        <v>5</v>
      </c>
      <c r="C39" s="8" t="s">
        <v>53</v>
      </c>
      <c r="D39" s="3">
        <v>324</v>
      </c>
      <c r="E39" s="22">
        <v>37500</v>
      </c>
    </row>
    <row r="40" spans="1:5" ht="12.75">
      <c r="A40" s="9" t="s">
        <v>54</v>
      </c>
      <c r="B40" s="8" t="s">
        <v>22</v>
      </c>
      <c r="C40" s="8" t="s">
        <v>55</v>
      </c>
      <c r="D40" s="3">
        <v>433</v>
      </c>
      <c r="E40" s="22">
        <v>37530</v>
      </c>
    </row>
    <row r="41" spans="1:5" ht="12.75">
      <c r="A41" s="9" t="s">
        <v>56</v>
      </c>
      <c r="B41" s="8" t="s">
        <v>26</v>
      </c>
      <c r="C41" s="8" t="s">
        <v>57</v>
      </c>
      <c r="D41" s="3">
        <v>66</v>
      </c>
      <c r="E41" s="22">
        <v>37530</v>
      </c>
    </row>
    <row r="42" spans="1:5" ht="12.75">
      <c r="A42" s="9" t="s">
        <v>56</v>
      </c>
      <c r="B42" s="8" t="s">
        <v>26</v>
      </c>
      <c r="C42" s="8" t="s">
        <v>58</v>
      </c>
      <c r="D42" s="3">
        <v>100</v>
      </c>
      <c r="E42" s="22">
        <v>37530</v>
      </c>
    </row>
    <row r="43" spans="1:5" ht="12.75">
      <c r="A43" s="9" t="s">
        <v>59</v>
      </c>
      <c r="B43" s="8" t="s">
        <v>60</v>
      </c>
      <c r="C43" s="8" t="s">
        <v>61</v>
      </c>
      <c r="D43" s="3">
        <v>75</v>
      </c>
      <c r="E43" s="22">
        <v>37561</v>
      </c>
    </row>
    <row r="44" spans="1:5" ht="12.75">
      <c r="A44" s="9" t="s">
        <v>7</v>
      </c>
      <c r="B44" s="8" t="s">
        <v>5</v>
      </c>
      <c r="C44" s="8" t="s">
        <v>119</v>
      </c>
      <c r="D44" s="3">
        <v>221</v>
      </c>
      <c r="E44" s="22">
        <v>37561</v>
      </c>
    </row>
    <row r="45" spans="1:5" ht="12.75">
      <c r="A45" s="9" t="s">
        <v>62</v>
      </c>
      <c r="B45" s="8" t="s">
        <v>5</v>
      </c>
      <c r="C45" s="8" t="s">
        <v>63</v>
      </c>
      <c r="D45" s="3">
        <v>187</v>
      </c>
      <c r="E45" s="22">
        <v>37561</v>
      </c>
    </row>
    <row r="46" spans="1:5" ht="12.75">
      <c r="A46" s="9" t="s">
        <v>12</v>
      </c>
      <c r="B46" s="8" t="s">
        <v>26</v>
      </c>
      <c r="C46" s="8" t="s">
        <v>64</v>
      </c>
      <c r="D46" s="3">
        <v>25</v>
      </c>
      <c r="E46" s="22">
        <v>37591</v>
      </c>
    </row>
    <row r="47" spans="1:5" ht="12.75">
      <c r="A47" s="9" t="s">
        <v>65</v>
      </c>
      <c r="B47" s="8" t="s">
        <v>5</v>
      </c>
      <c r="C47" s="8" t="s">
        <v>66</v>
      </c>
      <c r="D47" s="3">
        <v>30</v>
      </c>
      <c r="E47" s="22">
        <v>37591</v>
      </c>
    </row>
    <row r="48" spans="1:5" ht="12.75">
      <c r="A48" s="19"/>
      <c r="B48" s="20"/>
      <c r="C48" s="20"/>
      <c r="D48" s="20"/>
      <c r="E48" s="24"/>
    </row>
    <row r="49" spans="1:5" ht="12.75">
      <c r="A49" s="9" t="s">
        <v>67</v>
      </c>
      <c r="B49" s="8" t="s">
        <v>26</v>
      </c>
      <c r="C49" s="8" t="s">
        <v>68</v>
      </c>
      <c r="D49" s="3">
        <v>100</v>
      </c>
      <c r="E49" s="22">
        <v>37742</v>
      </c>
    </row>
    <row r="50" spans="1:5" ht="12.75">
      <c r="A50" s="9" t="s">
        <v>69</v>
      </c>
      <c r="B50" s="8" t="s">
        <v>5</v>
      </c>
      <c r="C50" s="8" t="s">
        <v>70</v>
      </c>
      <c r="D50" s="3">
        <v>151</v>
      </c>
      <c r="E50" s="22">
        <v>37773</v>
      </c>
    </row>
    <row r="51" spans="1:5" ht="12.75">
      <c r="A51" s="9" t="s">
        <v>69</v>
      </c>
      <c r="B51" s="8" t="s">
        <v>26</v>
      </c>
      <c r="C51" s="8" t="s">
        <v>70</v>
      </c>
      <c r="D51" s="3">
        <v>103</v>
      </c>
      <c r="E51" s="22">
        <v>37773</v>
      </c>
    </row>
    <row r="52" spans="1:5" ht="12.75">
      <c r="A52" s="9" t="s">
        <v>69</v>
      </c>
      <c r="B52" s="8" t="s">
        <v>26</v>
      </c>
      <c r="C52" s="8" t="s">
        <v>120</v>
      </c>
      <c r="D52" s="3">
        <v>300</v>
      </c>
      <c r="E52" s="22">
        <v>37865</v>
      </c>
    </row>
    <row r="53" spans="1:5" ht="12.75">
      <c r="A53" s="9" t="s">
        <v>69</v>
      </c>
      <c r="B53" s="8" t="s">
        <v>26</v>
      </c>
      <c r="C53" s="8" t="s">
        <v>121</v>
      </c>
      <c r="D53" s="3">
        <v>100</v>
      </c>
      <c r="E53" s="22">
        <v>37865</v>
      </c>
    </row>
    <row r="54" spans="1:5" ht="12.75">
      <c r="A54" s="9" t="s">
        <v>65</v>
      </c>
      <c r="B54" s="8" t="s">
        <v>5</v>
      </c>
      <c r="C54" s="8" t="s">
        <v>71</v>
      </c>
      <c r="D54" s="3">
        <v>70</v>
      </c>
      <c r="E54" s="22">
        <v>37895</v>
      </c>
    </row>
    <row r="55" spans="1:5" ht="12.75">
      <c r="A55" s="9" t="s">
        <v>12</v>
      </c>
      <c r="B55" s="8" t="s">
        <v>26</v>
      </c>
      <c r="C55" s="8" t="s">
        <v>122</v>
      </c>
      <c r="D55" s="3">
        <v>50</v>
      </c>
      <c r="E55" s="22">
        <v>37895</v>
      </c>
    </row>
    <row r="56" spans="1:5" ht="12.75">
      <c r="A56" s="9" t="s">
        <v>48</v>
      </c>
      <c r="B56" s="8" t="s">
        <v>5</v>
      </c>
      <c r="C56" s="8" t="s">
        <v>72</v>
      </c>
      <c r="D56" s="3">
        <v>66</v>
      </c>
      <c r="E56" s="22">
        <v>37926</v>
      </c>
    </row>
    <row r="57" spans="1:5" ht="12.75">
      <c r="A57" s="9" t="s">
        <v>48</v>
      </c>
      <c r="B57" s="8" t="s">
        <v>26</v>
      </c>
      <c r="C57" s="8" t="s">
        <v>73</v>
      </c>
      <c r="D57" s="3">
        <v>118</v>
      </c>
      <c r="E57" s="22">
        <v>37926</v>
      </c>
    </row>
    <row r="58" spans="1:5" ht="12.75">
      <c r="A58" s="19"/>
      <c r="B58" s="20"/>
      <c r="C58" s="20"/>
      <c r="D58" s="20"/>
      <c r="E58" s="24"/>
    </row>
    <row r="59" spans="1:5" ht="12.75">
      <c r="A59" s="10" t="s">
        <v>74</v>
      </c>
      <c r="B59" s="10" t="s">
        <v>26</v>
      </c>
      <c r="C59" s="10" t="s">
        <v>75</v>
      </c>
      <c r="D59" s="11">
        <v>453</v>
      </c>
      <c r="E59" s="25">
        <v>38047</v>
      </c>
    </row>
    <row r="60" spans="1:5" ht="12.75">
      <c r="A60" s="10" t="s">
        <v>83</v>
      </c>
      <c r="B60" s="10" t="s">
        <v>22</v>
      </c>
      <c r="C60" s="10" t="s">
        <v>86</v>
      </c>
      <c r="D60" s="11">
        <v>500</v>
      </c>
      <c r="E60" s="25">
        <v>38047</v>
      </c>
    </row>
    <row r="61" spans="1:5" ht="12.75">
      <c r="A61" s="10" t="s">
        <v>82</v>
      </c>
      <c r="B61" s="8" t="s">
        <v>5</v>
      </c>
      <c r="C61" s="10" t="s">
        <v>85</v>
      </c>
      <c r="D61" s="11">
        <v>53</v>
      </c>
      <c r="E61" s="25">
        <v>38108</v>
      </c>
    </row>
    <row r="62" spans="1:5" ht="12.75">
      <c r="A62" s="10" t="s">
        <v>78</v>
      </c>
      <c r="B62" s="10" t="s">
        <v>5</v>
      </c>
      <c r="C62" s="10" t="s">
        <v>81</v>
      </c>
      <c r="D62" s="11">
        <v>101</v>
      </c>
      <c r="E62" s="25">
        <v>38139</v>
      </c>
    </row>
    <row r="63" spans="1:5" ht="12.75">
      <c r="A63" s="10" t="s">
        <v>84</v>
      </c>
      <c r="B63" s="8" t="s">
        <v>5</v>
      </c>
      <c r="C63" s="10" t="s">
        <v>87</v>
      </c>
      <c r="D63" s="11">
        <v>30</v>
      </c>
      <c r="E63" s="25">
        <v>38169</v>
      </c>
    </row>
    <row r="64" spans="1:5" ht="12.75">
      <c r="A64" s="10" t="s">
        <v>79</v>
      </c>
      <c r="B64" s="10"/>
      <c r="C64" s="10" t="s">
        <v>88</v>
      </c>
      <c r="D64" s="11">
        <v>335</v>
      </c>
      <c r="E64" s="25">
        <v>38200</v>
      </c>
    </row>
    <row r="65" spans="1:5" ht="12.75">
      <c r="A65" s="19"/>
      <c r="B65" s="20"/>
      <c r="C65" s="20"/>
      <c r="D65" s="20"/>
      <c r="E65" s="24"/>
    </row>
    <row r="66" spans="1:5" ht="12.75">
      <c r="A66" s="13" t="s">
        <v>89</v>
      </c>
      <c r="B66" s="10" t="s">
        <v>22</v>
      </c>
      <c r="C66" s="14"/>
      <c r="D66" s="11">
        <v>300</v>
      </c>
      <c r="E66" s="25">
        <v>38687</v>
      </c>
    </row>
    <row r="67" spans="1:5" ht="12.75">
      <c r="A67" s="13" t="s">
        <v>69</v>
      </c>
      <c r="B67" s="10" t="s">
        <v>5</v>
      </c>
      <c r="C67" s="10" t="s">
        <v>96</v>
      </c>
      <c r="D67" s="7">
        <v>360</v>
      </c>
      <c r="E67" s="25">
        <v>38687</v>
      </c>
    </row>
    <row r="68" spans="1:5" ht="12.75">
      <c r="A68" s="19"/>
      <c r="B68" s="20"/>
      <c r="C68" s="20"/>
      <c r="D68" s="20"/>
      <c r="E68" s="24"/>
    </row>
    <row r="69" spans="1:5" ht="12.75">
      <c r="A69" s="10" t="s">
        <v>90</v>
      </c>
      <c r="B69" s="10" t="s">
        <v>5</v>
      </c>
      <c r="C69" s="10" t="s">
        <v>212</v>
      </c>
      <c r="D69" s="11">
        <v>122</v>
      </c>
      <c r="E69" s="25">
        <v>38869</v>
      </c>
    </row>
    <row r="70" spans="1:5" ht="12.75">
      <c r="A70" s="10" t="s">
        <v>91</v>
      </c>
      <c r="B70" s="10" t="s">
        <v>22</v>
      </c>
      <c r="C70" s="10" t="s">
        <v>92</v>
      </c>
      <c r="D70" s="11">
        <v>159</v>
      </c>
      <c r="E70" s="25">
        <v>38899</v>
      </c>
    </row>
    <row r="71" spans="1:5" ht="12.75">
      <c r="A71" s="10" t="s">
        <v>93</v>
      </c>
      <c r="B71" s="10" t="s">
        <v>5</v>
      </c>
      <c r="C71" s="10" t="s">
        <v>94</v>
      </c>
      <c r="D71" s="11">
        <v>71</v>
      </c>
      <c r="E71" s="25">
        <v>38899</v>
      </c>
    </row>
    <row r="72" spans="1:5" ht="12.75">
      <c r="A72" s="10" t="s">
        <v>95</v>
      </c>
      <c r="B72" s="10" t="s">
        <v>26</v>
      </c>
      <c r="C72" s="10" t="s">
        <v>97</v>
      </c>
      <c r="D72" s="11">
        <v>64</v>
      </c>
      <c r="E72" s="25">
        <v>39022</v>
      </c>
    </row>
    <row r="73" spans="1:5" ht="12.75">
      <c r="A73" s="10" t="s">
        <v>25</v>
      </c>
      <c r="B73" s="10" t="s">
        <v>5</v>
      </c>
      <c r="C73" s="10" t="s">
        <v>98</v>
      </c>
      <c r="D73" s="11">
        <v>62</v>
      </c>
      <c r="E73" s="25">
        <v>39022</v>
      </c>
    </row>
    <row r="74" spans="1:5" ht="12.75">
      <c r="A74" s="19"/>
      <c r="B74" s="20"/>
      <c r="C74" s="20"/>
      <c r="D74" s="20"/>
      <c r="E74" s="24"/>
    </row>
    <row r="75" spans="1:5" ht="12.75">
      <c r="A75" s="10" t="s">
        <v>99</v>
      </c>
      <c r="B75" s="10" t="s">
        <v>26</v>
      </c>
      <c r="C75" s="10" t="s">
        <v>101</v>
      </c>
      <c r="D75" s="7">
        <v>17</v>
      </c>
      <c r="E75" s="25">
        <v>39264</v>
      </c>
    </row>
    <row r="76" spans="1:5" ht="12.75">
      <c r="A76" s="10" t="s">
        <v>100</v>
      </c>
      <c r="B76" s="10" t="s">
        <v>102</v>
      </c>
      <c r="C76" s="10" t="s">
        <v>103</v>
      </c>
      <c r="D76" s="7">
        <v>25</v>
      </c>
      <c r="E76" s="25">
        <v>39264</v>
      </c>
    </row>
    <row r="77" spans="1:5" ht="12.75">
      <c r="A77" s="9" t="s">
        <v>62</v>
      </c>
      <c r="B77" s="8" t="s">
        <v>5</v>
      </c>
      <c r="C77" s="8" t="s">
        <v>63</v>
      </c>
      <c r="D77" s="3">
        <v>-9</v>
      </c>
      <c r="E77" s="25">
        <v>39295</v>
      </c>
    </row>
    <row r="78" spans="1:5" ht="12.75">
      <c r="A78" s="9" t="s">
        <v>62</v>
      </c>
      <c r="B78" s="14" t="s">
        <v>26</v>
      </c>
      <c r="C78" s="10" t="s">
        <v>104</v>
      </c>
      <c r="D78" s="7">
        <v>153</v>
      </c>
      <c r="E78" s="25">
        <v>39295</v>
      </c>
    </row>
    <row r="79" spans="1:5" ht="12.75">
      <c r="A79" s="9" t="s">
        <v>54</v>
      </c>
      <c r="B79" s="8" t="s">
        <v>22</v>
      </c>
      <c r="C79" s="8"/>
      <c r="D79" s="7">
        <v>85</v>
      </c>
      <c r="E79" s="25">
        <v>39295</v>
      </c>
    </row>
    <row r="80" spans="1:5" ht="12.75">
      <c r="A80" s="9" t="s">
        <v>33</v>
      </c>
      <c r="B80" s="8" t="s">
        <v>26</v>
      </c>
      <c r="C80" s="8" t="s">
        <v>34</v>
      </c>
      <c r="D80" s="3">
        <v>-5</v>
      </c>
      <c r="E80" s="25">
        <v>39295</v>
      </c>
    </row>
    <row r="81" spans="1:5" ht="12.75">
      <c r="A81" s="9" t="s">
        <v>105</v>
      </c>
      <c r="B81" s="8" t="s">
        <v>26</v>
      </c>
      <c r="C81" s="8" t="s">
        <v>106</v>
      </c>
      <c r="D81" s="3">
        <v>51.5</v>
      </c>
      <c r="E81" s="25">
        <v>39356</v>
      </c>
    </row>
    <row r="82" spans="1:5" ht="12.75">
      <c r="A82" s="19"/>
      <c r="B82" s="20"/>
      <c r="C82" s="20"/>
      <c r="D82" s="20"/>
      <c r="E82" s="24"/>
    </row>
    <row r="83" spans="1:5" ht="12.75">
      <c r="A83" s="10" t="s">
        <v>107</v>
      </c>
      <c r="B83" s="10" t="s">
        <v>22</v>
      </c>
      <c r="C83" s="10" t="s">
        <v>108</v>
      </c>
      <c r="D83" s="11">
        <v>172.5</v>
      </c>
      <c r="E83" s="25">
        <v>39600</v>
      </c>
    </row>
    <row r="84" spans="1:5" ht="12.75">
      <c r="A84" s="10" t="s">
        <v>24</v>
      </c>
      <c r="B84" s="10" t="s">
        <v>5</v>
      </c>
      <c r="C84" s="10" t="s">
        <v>111</v>
      </c>
      <c r="D84" s="11">
        <v>70.5</v>
      </c>
      <c r="E84" s="25">
        <v>39753</v>
      </c>
    </row>
    <row r="85" spans="1:5" ht="12.75">
      <c r="A85" s="10" t="s">
        <v>109</v>
      </c>
      <c r="B85" s="10" t="s">
        <v>22</v>
      </c>
      <c r="C85" s="10" t="s">
        <v>110</v>
      </c>
      <c r="D85" s="11">
        <v>147.5</v>
      </c>
      <c r="E85" s="25">
        <v>39753</v>
      </c>
    </row>
    <row r="86" spans="1:5" ht="12.75">
      <c r="A86" s="10" t="s">
        <v>9</v>
      </c>
      <c r="B86" s="10" t="s">
        <v>5</v>
      </c>
      <c r="C86" s="10" t="s">
        <v>112</v>
      </c>
      <c r="D86" s="11">
        <v>48</v>
      </c>
      <c r="E86" s="25">
        <v>39753</v>
      </c>
    </row>
    <row r="87" spans="1:5" ht="12.75">
      <c r="A87" s="13" t="s">
        <v>83</v>
      </c>
      <c r="B87" s="10" t="s">
        <v>5</v>
      </c>
      <c r="C87" s="14" t="s">
        <v>113</v>
      </c>
      <c r="D87" s="11">
        <v>45</v>
      </c>
      <c r="E87" s="25">
        <v>39783</v>
      </c>
    </row>
    <row r="88" spans="1:5" ht="12.75">
      <c r="A88" s="19"/>
      <c r="B88" s="20"/>
      <c r="C88" s="20"/>
      <c r="D88" s="20"/>
      <c r="E88" s="24"/>
    </row>
    <row r="89" spans="1:5" ht="12.75">
      <c r="A89" s="10" t="s">
        <v>91</v>
      </c>
      <c r="B89" s="10" t="s">
        <v>114</v>
      </c>
      <c r="C89" s="10" t="s">
        <v>115</v>
      </c>
      <c r="D89" s="11">
        <v>62.5</v>
      </c>
      <c r="E89" s="25">
        <v>39904</v>
      </c>
    </row>
    <row r="90" spans="1:5" ht="12.75">
      <c r="A90" s="10" t="s">
        <v>123</v>
      </c>
      <c r="B90" s="10" t="s">
        <v>26</v>
      </c>
      <c r="C90" s="10" t="s">
        <v>125</v>
      </c>
      <c r="D90" s="11">
        <v>23</v>
      </c>
      <c r="E90" s="25">
        <v>39934</v>
      </c>
    </row>
    <row r="91" spans="1:5" ht="12.75">
      <c r="A91" s="10" t="s">
        <v>124</v>
      </c>
      <c r="B91" s="10" t="s">
        <v>5</v>
      </c>
      <c r="C91" s="10" t="s">
        <v>126</v>
      </c>
      <c r="D91" s="11">
        <v>85</v>
      </c>
      <c r="E91" s="25">
        <v>39934</v>
      </c>
    </row>
    <row r="92" spans="1:5" ht="12.75">
      <c r="A92" s="10" t="s">
        <v>69</v>
      </c>
      <c r="B92" s="10" t="s">
        <v>26</v>
      </c>
      <c r="C92" s="10" t="s">
        <v>196</v>
      </c>
      <c r="D92" s="11">
        <v>75</v>
      </c>
      <c r="E92" s="25">
        <v>39934</v>
      </c>
    </row>
    <row r="93" spans="1:5" ht="12.75">
      <c r="A93" s="10" t="s">
        <v>69</v>
      </c>
      <c r="B93" s="10" t="s">
        <v>26</v>
      </c>
      <c r="C93" s="14" t="s">
        <v>127</v>
      </c>
      <c r="D93" s="11">
        <v>10</v>
      </c>
      <c r="E93" s="25">
        <v>40148</v>
      </c>
    </row>
    <row r="94" spans="1:5" ht="12.75">
      <c r="A94" s="19"/>
      <c r="B94" s="20"/>
      <c r="C94" s="20"/>
      <c r="D94" s="20"/>
      <c r="E94" s="24"/>
    </row>
    <row r="95" spans="1:5" ht="12.75">
      <c r="A95" s="10" t="s">
        <v>78</v>
      </c>
      <c r="B95" s="10" t="s">
        <v>22</v>
      </c>
      <c r="C95" s="10" t="s">
        <v>128</v>
      </c>
      <c r="D95" s="11">
        <v>84</v>
      </c>
      <c r="E95" s="25">
        <v>40299</v>
      </c>
    </row>
    <row r="96" spans="1:5" ht="12.75">
      <c r="A96" s="10" t="s">
        <v>137</v>
      </c>
      <c r="B96" s="10" t="s">
        <v>22</v>
      </c>
      <c r="C96" s="10" t="s">
        <v>138</v>
      </c>
      <c r="D96" s="7">
        <v>-21</v>
      </c>
      <c r="E96" s="25">
        <v>40391</v>
      </c>
    </row>
    <row r="97" spans="1:5" ht="12.75">
      <c r="A97" s="10" t="s">
        <v>99</v>
      </c>
      <c r="B97" s="10" t="s">
        <v>26</v>
      </c>
      <c r="C97" s="10" t="s">
        <v>129</v>
      </c>
      <c r="D97" s="7">
        <v>11</v>
      </c>
      <c r="E97" s="25">
        <v>40452</v>
      </c>
    </row>
    <row r="98" spans="1:5" ht="12.75">
      <c r="A98" s="10" t="s">
        <v>99</v>
      </c>
      <c r="B98" s="10" t="s">
        <v>5</v>
      </c>
      <c r="C98" s="10" t="s">
        <v>130</v>
      </c>
      <c r="D98" s="7">
        <v>9.5</v>
      </c>
      <c r="E98" s="25">
        <v>40452</v>
      </c>
    </row>
    <row r="99" spans="1:5" ht="12.75">
      <c r="A99" s="15" t="s">
        <v>133</v>
      </c>
      <c r="B99" s="10" t="s">
        <v>5</v>
      </c>
      <c r="C99" s="15" t="s">
        <v>132</v>
      </c>
      <c r="D99" s="11">
        <v>19.5</v>
      </c>
      <c r="E99" s="25">
        <v>40483</v>
      </c>
    </row>
    <row r="100" spans="1:5" ht="12.75">
      <c r="A100" s="10" t="s">
        <v>134</v>
      </c>
      <c r="B100" s="10" t="s">
        <v>5</v>
      </c>
      <c r="C100" s="15" t="s">
        <v>135</v>
      </c>
      <c r="D100" s="7">
        <v>38.5</v>
      </c>
      <c r="E100" s="25">
        <v>40452</v>
      </c>
    </row>
    <row r="101" spans="1:5" ht="12.75">
      <c r="A101" s="15" t="s">
        <v>25</v>
      </c>
      <c r="B101" s="10" t="s">
        <v>5</v>
      </c>
      <c r="C101" s="15" t="s">
        <v>136</v>
      </c>
      <c r="D101" s="11">
        <v>48</v>
      </c>
      <c r="E101" s="25">
        <v>40483</v>
      </c>
    </row>
    <row r="102" spans="1:5" ht="12.75">
      <c r="A102" s="19"/>
      <c r="B102" s="20"/>
      <c r="C102" s="20"/>
      <c r="D102" s="20"/>
      <c r="E102" s="24"/>
    </row>
    <row r="103" spans="1:5" ht="12.75">
      <c r="A103" s="9" t="s">
        <v>18</v>
      </c>
      <c r="B103" s="8" t="s">
        <v>19</v>
      </c>
      <c r="C103" s="8" t="s">
        <v>117</v>
      </c>
      <c r="D103" s="3">
        <v>-5</v>
      </c>
      <c r="E103" s="22">
        <v>40756</v>
      </c>
    </row>
    <row r="104" spans="1:5" ht="12.75">
      <c r="A104" s="9" t="s">
        <v>20</v>
      </c>
      <c r="B104" s="8" t="s">
        <v>26</v>
      </c>
      <c r="C104" s="8" t="s">
        <v>143</v>
      </c>
      <c r="D104" s="3">
        <v>24.5</v>
      </c>
      <c r="E104" s="22">
        <v>40787</v>
      </c>
    </row>
    <row r="105" spans="1:5" ht="12.75">
      <c r="A105" s="9" t="s">
        <v>145</v>
      </c>
      <c r="B105" s="10" t="s">
        <v>5</v>
      </c>
      <c r="C105" s="8" t="s">
        <v>146</v>
      </c>
      <c r="D105" s="3">
        <v>37</v>
      </c>
      <c r="E105" s="22">
        <v>40817</v>
      </c>
    </row>
    <row r="106" spans="1:5" ht="12.75">
      <c r="A106" s="9" t="s">
        <v>43</v>
      </c>
      <c r="B106" s="10" t="s">
        <v>5</v>
      </c>
      <c r="C106" s="8" t="s">
        <v>147</v>
      </c>
      <c r="D106" s="3">
        <v>30.5</v>
      </c>
      <c r="E106" s="22">
        <v>40817</v>
      </c>
    </row>
    <row r="107" spans="1:5" ht="12.75">
      <c r="A107" s="9" t="s">
        <v>124</v>
      </c>
      <c r="B107" s="8" t="s">
        <v>26</v>
      </c>
      <c r="C107" s="8" t="s">
        <v>144</v>
      </c>
      <c r="D107" s="3">
        <v>61.5</v>
      </c>
      <c r="E107" s="22">
        <v>40848</v>
      </c>
    </row>
    <row r="108" spans="1:5" ht="12.75">
      <c r="A108" s="19"/>
      <c r="B108" s="20"/>
      <c r="C108" s="20"/>
      <c r="D108" s="20"/>
      <c r="E108" s="24"/>
    </row>
    <row r="109" spans="1:5" ht="12.75">
      <c r="A109" s="9" t="s">
        <v>148</v>
      </c>
      <c r="B109" s="8" t="s">
        <v>26</v>
      </c>
      <c r="C109" s="8" t="s">
        <v>149</v>
      </c>
      <c r="D109" s="3">
        <v>69</v>
      </c>
      <c r="E109" s="22">
        <v>40969</v>
      </c>
    </row>
    <row r="110" spans="1:5" ht="12.75">
      <c r="A110" s="15" t="s">
        <v>133</v>
      </c>
      <c r="B110" s="8" t="s">
        <v>26</v>
      </c>
      <c r="C110" s="8" t="s">
        <v>150</v>
      </c>
      <c r="D110" s="3">
        <v>43</v>
      </c>
      <c r="E110" s="22">
        <v>40969</v>
      </c>
    </row>
    <row r="111" spans="1:5" ht="12.75">
      <c r="A111" s="15" t="s">
        <v>90</v>
      </c>
      <c r="B111" s="8" t="s">
        <v>26</v>
      </c>
      <c r="C111" s="8" t="s">
        <v>151</v>
      </c>
      <c r="D111" s="3">
        <v>30.5</v>
      </c>
      <c r="E111" s="22">
        <v>40969</v>
      </c>
    </row>
    <row r="112" spans="1:5" ht="12.75">
      <c r="A112" s="15" t="s">
        <v>123</v>
      </c>
      <c r="B112" s="8" t="s">
        <v>26</v>
      </c>
      <c r="C112" s="8" t="s">
        <v>153</v>
      </c>
      <c r="D112" s="3">
        <v>129</v>
      </c>
      <c r="E112" s="22">
        <v>41153</v>
      </c>
    </row>
    <row r="113" spans="1:5" ht="12.75">
      <c r="A113" s="15" t="s">
        <v>123</v>
      </c>
      <c r="B113" s="8" t="s">
        <v>5</v>
      </c>
      <c r="C113" s="8" t="s">
        <v>152</v>
      </c>
      <c r="D113" s="3">
        <v>129</v>
      </c>
      <c r="E113" s="22">
        <v>41153</v>
      </c>
    </row>
    <row r="114" spans="1:5" ht="12.75">
      <c r="A114" s="10" t="s">
        <v>107</v>
      </c>
      <c r="B114" s="10" t="s">
        <v>22</v>
      </c>
      <c r="C114" s="10" t="s">
        <v>108</v>
      </c>
      <c r="D114" s="11">
        <v>-172.5</v>
      </c>
      <c r="E114" s="22">
        <v>41153</v>
      </c>
    </row>
    <row r="115" spans="1:5" ht="12.75">
      <c r="A115" s="19"/>
      <c r="B115" s="20"/>
      <c r="C115" s="20"/>
      <c r="D115" s="20"/>
      <c r="E115" s="24"/>
    </row>
    <row r="116" spans="1:5" ht="12.75">
      <c r="A116" s="9" t="s">
        <v>48</v>
      </c>
      <c r="B116" s="8" t="s">
        <v>26</v>
      </c>
      <c r="C116" s="8" t="s">
        <v>49</v>
      </c>
      <c r="D116" s="3">
        <v>-47</v>
      </c>
      <c r="E116" s="22">
        <v>41426</v>
      </c>
    </row>
    <row r="117" spans="1:5" ht="12.75">
      <c r="A117" s="10" t="s">
        <v>46</v>
      </c>
      <c r="B117" s="10" t="s">
        <v>22</v>
      </c>
      <c r="C117" s="10" t="s">
        <v>154</v>
      </c>
      <c r="D117" s="11">
        <v>80</v>
      </c>
      <c r="E117" s="25">
        <v>41518</v>
      </c>
    </row>
    <row r="118" spans="1:5" ht="12.75">
      <c r="A118" s="10" t="s">
        <v>107</v>
      </c>
      <c r="B118" s="10" t="s">
        <v>26</v>
      </c>
      <c r="C118" s="10" t="s">
        <v>155</v>
      </c>
      <c r="D118" s="11">
        <v>60</v>
      </c>
      <c r="E118" s="25">
        <v>41518</v>
      </c>
    </row>
    <row r="119" spans="1:5" ht="12.75">
      <c r="A119" s="10" t="s">
        <v>133</v>
      </c>
      <c r="B119" s="10" t="s">
        <v>26</v>
      </c>
      <c r="C119" s="15" t="s">
        <v>132</v>
      </c>
      <c r="D119" s="11">
        <v>36.5</v>
      </c>
      <c r="E119" s="25">
        <v>41579</v>
      </c>
    </row>
    <row r="120" spans="1:5" ht="12.75">
      <c r="A120" s="10" t="s">
        <v>156</v>
      </c>
      <c r="B120" s="10" t="s">
        <v>5</v>
      </c>
      <c r="C120" s="15" t="s">
        <v>157</v>
      </c>
      <c r="D120" s="11">
        <v>30</v>
      </c>
      <c r="E120" s="25">
        <v>41609</v>
      </c>
    </row>
    <row r="121" spans="1:5" ht="12.75">
      <c r="A121" s="19"/>
      <c r="B121" s="20"/>
      <c r="C121" s="20"/>
      <c r="D121" s="20"/>
      <c r="E121" s="24"/>
    </row>
    <row r="122" spans="1:5" ht="12.75">
      <c r="A122" s="9" t="s">
        <v>48</v>
      </c>
      <c r="B122" s="8" t="s">
        <v>26</v>
      </c>
      <c r="C122" s="8" t="s">
        <v>49</v>
      </c>
      <c r="D122" s="3">
        <v>47</v>
      </c>
      <c r="E122" s="22">
        <v>41791</v>
      </c>
    </row>
    <row r="123" spans="1:5" ht="12.75">
      <c r="A123" s="9" t="s">
        <v>158</v>
      </c>
      <c r="B123" s="8" t="s">
        <v>22</v>
      </c>
      <c r="C123" s="8" t="s">
        <v>159</v>
      </c>
      <c r="D123" s="3">
        <f>(10+18+15+14+15)/3*15</f>
        <v>360</v>
      </c>
      <c r="E123" s="22">
        <v>41913</v>
      </c>
    </row>
    <row r="124" spans="1:5" ht="12.75">
      <c r="A124" s="9" t="s">
        <v>160</v>
      </c>
      <c r="B124" s="8" t="s">
        <v>26</v>
      </c>
      <c r="C124" s="8" t="s">
        <v>161</v>
      </c>
      <c r="D124" s="3">
        <v>70</v>
      </c>
      <c r="E124" s="22">
        <v>41944</v>
      </c>
    </row>
    <row r="125" spans="1:5" ht="12.75">
      <c r="A125" s="9" t="s">
        <v>160</v>
      </c>
      <c r="B125" s="8" t="s">
        <v>5</v>
      </c>
      <c r="C125" s="8" t="s">
        <v>162</v>
      </c>
      <c r="D125" s="3">
        <v>30</v>
      </c>
      <c r="E125" s="22">
        <v>41944</v>
      </c>
    </row>
    <row r="126" spans="1:5" ht="12.75">
      <c r="A126" s="19"/>
      <c r="B126" s="20"/>
      <c r="C126" s="20"/>
      <c r="D126" s="20"/>
      <c r="E126" s="24"/>
    </row>
    <row r="127" spans="1:5" ht="12.75">
      <c r="A127" s="10" t="s">
        <v>4</v>
      </c>
      <c r="B127" s="10" t="s">
        <v>5</v>
      </c>
      <c r="C127" s="10" t="s">
        <v>170</v>
      </c>
      <c r="D127" s="11">
        <v>19</v>
      </c>
      <c r="E127" s="25">
        <v>42156</v>
      </c>
    </row>
    <row r="128" spans="1:5" ht="12.75">
      <c r="A128" s="13" t="s">
        <v>83</v>
      </c>
      <c r="B128" s="10" t="s">
        <v>5</v>
      </c>
      <c r="C128" s="14" t="s">
        <v>113</v>
      </c>
      <c r="D128" s="11">
        <v>-45</v>
      </c>
      <c r="E128" s="25">
        <v>42217</v>
      </c>
    </row>
    <row r="129" spans="1:5" ht="12.75">
      <c r="A129" s="13" t="s">
        <v>59</v>
      </c>
      <c r="B129" s="10" t="s">
        <v>26</v>
      </c>
      <c r="C129" s="14" t="s">
        <v>163</v>
      </c>
      <c r="D129" s="11">
        <v>40</v>
      </c>
      <c r="E129" s="25">
        <v>42248</v>
      </c>
    </row>
    <row r="130" spans="1:5" ht="12.75">
      <c r="A130" s="13" t="s">
        <v>25</v>
      </c>
      <c r="B130" s="10" t="s">
        <v>26</v>
      </c>
      <c r="C130" s="10" t="s">
        <v>98</v>
      </c>
      <c r="D130" s="11">
        <v>59</v>
      </c>
      <c r="E130" s="25">
        <v>42248</v>
      </c>
    </row>
    <row r="131" spans="1:5" ht="12.75">
      <c r="A131" s="9" t="s">
        <v>48</v>
      </c>
      <c r="B131" s="8" t="s">
        <v>26</v>
      </c>
      <c r="C131" s="8" t="s">
        <v>49</v>
      </c>
      <c r="D131" s="3">
        <v>-47</v>
      </c>
      <c r="E131" s="22">
        <v>42248</v>
      </c>
    </row>
    <row r="132" spans="1:5" ht="12.75">
      <c r="A132" s="9" t="s">
        <v>48</v>
      </c>
      <c r="B132" s="8" t="s">
        <v>26</v>
      </c>
      <c r="C132" s="8" t="s">
        <v>73</v>
      </c>
      <c r="D132" s="3">
        <v>-16</v>
      </c>
      <c r="E132" s="22">
        <v>42248</v>
      </c>
    </row>
    <row r="133" spans="1:5" ht="12.75">
      <c r="A133" s="9" t="s">
        <v>164</v>
      </c>
      <c r="B133" s="8" t="s">
        <v>26</v>
      </c>
      <c r="C133" s="8" t="s">
        <v>165</v>
      </c>
      <c r="D133" s="27">
        <f>141.68+33.47+23.2+7.43+22.22</f>
        <v>228</v>
      </c>
      <c r="E133" s="22">
        <v>42278</v>
      </c>
    </row>
    <row r="134" spans="1:5" ht="12.75">
      <c r="A134" s="9" t="s">
        <v>164</v>
      </c>
      <c r="B134" s="8" t="s">
        <v>26</v>
      </c>
      <c r="C134" s="8" t="s">
        <v>166</v>
      </c>
      <c r="D134" s="27">
        <f>246.32+43.94+131.74</f>
        <v>422</v>
      </c>
      <c r="E134" s="22">
        <v>42278</v>
      </c>
    </row>
    <row r="135" spans="1:5" ht="12.75">
      <c r="A135" s="9" t="s">
        <v>164</v>
      </c>
      <c r="B135" s="8" t="s">
        <v>26</v>
      </c>
      <c r="C135" s="8" t="s">
        <v>167</v>
      </c>
      <c r="D135" s="27">
        <v>24</v>
      </c>
      <c r="E135" s="22">
        <v>42278</v>
      </c>
    </row>
    <row r="136" spans="1:5" ht="12.75">
      <c r="A136" s="9" t="s">
        <v>168</v>
      </c>
      <c r="B136" s="8" t="s">
        <v>5</v>
      </c>
      <c r="C136" s="8" t="s">
        <v>169</v>
      </c>
      <c r="D136" s="3">
        <v>59.4</v>
      </c>
      <c r="E136" s="22">
        <v>42337</v>
      </c>
    </row>
    <row r="137" spans="1:5" ht="12.75">
      <c r="A137" s="9" t="s">
        <v>4</v>
      </c>
      <c r="B137" s="8" t="s">
        <v>26</v>
      </c>
      <c r="C137" s="8" t="s">
        <v>171</v>
      </c>
      <c r="D137" s="3">
        <v>-19.5</v>
      </c>
      <c r="E137" s="22">
        <v>42336</v>
      </c>
    </row>
    <row r="138" spans="1:5" ht="12.75">
      <c r="A138" s="9" t="s">
        <v>48</v>
      </c>
      <c r="B138" s="8" t="s">
        <v>26</v>
      </c>
      <c r="C138" s="8" t="s">
        <v>49</v>
      </c>
      <c r="D138" s="3">
        <v>47</v>
      </c>
      <c r="E138" s="22">
        <v>42337</v>
      </c>
    </row>
    <row r="139" spans="1:5" ht="12.75">
      <c r="A139" s="9" t="s">
        <v>168</v>
      </c>
      <c r="B139" s="8" t="s">
        <v>5</v>
      </c>
      <c r="C139" s="8" t="s">
        <v>172</v>
      </c>
      <c r="D139" s="3">
        <v>39.9</v>
      </c>
      <c r="E139" s="22">
        <v>42339</v>
      </c>
    </row>
    <row r="140" spans="1:5" ht="12.75">
      <c r="A140" s="9" t="s">
        <v>168</v>
      </c>
      <c r="B140" s="8" t="s">
        <v>26</v>
      </c>
      <c r="C140" s="8" t="s">
        <v>172</v>
      </c>
      <c r="D140" s="3">
        <v>52.9</v>
      </c>
      <c r="E140" s="22">
        <v>42339</v>
      </c>
    </row>
    <row r="141" spans="1:5" ht="12.75">
      <c r="A141" s="19"/>
      <c r="B141" s="20"/>
      <c r="C141" s="20"/>
      <c r="D141" s="20"/>
      <c r="E141" s="24"/>
    </row>
    <row r="142" spans="1:5" ht="12.75">
      <c r="A142" s="9" t="s">
        <v>168</v>
      </c>
      <c r="B142" s="8" t="s">
        <v>5</v>
      </c>
      <c r="C142" s="8" t="s">
        <v>173</v>
      </c>
      <c r="D142" s="3">
        <v>34</v>
      </c>
      <c r="E142" s="22">
        <v>42461</v>
      </c>
    </row>
    <row r="143" spans="1:5" ht="12.75">
      <c r="A143" s="9" t="s">
        <v>69</v>
      </c>
      <c r="B143" s="8" t="s">
        <v>26</v>
      </c>
      <c r="C143" s="8" t="s">
        <v>121</v>
      </c>
      <c r="D143" s="3">
        <v>-100</v>
      </c>
      <c r="E143" s="22">
        <v>42491</v>
      </c>
    </row>
    <row r="144" spans="1:5" ht="12.75">
      <c r="A144" s="9" t="s">
        <v>174</v>
      </c>
      <c r="B144" s="8" t="s">
        <v>26</v>
      </c>
      <c r="C144" s="8" t="s">
        <v>175</v>
      </c>
      <c r="D144" s="3">
        <v>30</v>
      </c>
      <c r="E144" s="22">
        <v>42583</v>
      </c>
    </row>
    <row r="145" spans="1:5" ht="12.75">
      <c r="A145" s="9" t="s">
        <v>29</v>
      </c>
      <c r="B145" s="8" t="s">
        <v>26</v>
      </c>
      <c r="C145" s="8" t="s">
        <v>176</v>
      </c>
      <c r="D145" s="3">
        <v>27</v>
      </c>
      <c r="E145" s="22">
        <v>42675</v>
      </c>
    </row>
    <row r="146" spans="1:5" ht="12.75">
      <c r="A146" s="9" t="s">
        <v>177</v>
      </c>
      <c r="B146" s="8" t="s">
        <v>5</v>
      </c>
      <c r="C146" s="8" t="s">
        <v>176</v>
      </c>
      <c r="D146" s="3">
        <v>33.5</v>
      </c>
      <c r="E146" s="22">
        <v>42675</v>
      </c>
    </row>
    <row r="147" spans="1:5" ht="12.75">
      <c r="A147" s="9" t="s">
        <v>177</v>
      </c>
      <c r="B147" s="8" t="s">
        <v>5</v>
      </c>
      <c r="C147" s="8" t="s">
        <v>178</v>
      </c>
      <c r="D147" s="3">
        <v>103</v>
      </c>
      <c r="E147" s="22">
        <v>42675</v>
      </c>
    </row>
    <row r="148" spans="1:5" ht="12.75">
      <c r="A148" s="9" t="s">
        <v>177</v>
      </c>
      <c r="B148" s="8" t="s">
        <v>26</v>
      </c>
      <c r="C148" s="8" t="s">
        <v>179</v>
      </c>
      <c r="D148" s="3">
        <v>244</v>
      </c>
      <c r="E148" s="22">
        <v>42675</v>
      </c>
    </row>
    <row r="149" spans="1:5" ht="12.75">
      <c r="A149" s="19"/>
      <c r="B149" s="20"/>
      <c r="C149" s="20"/>
      <c r="D149" s="20"/>
      <c r="E149" s="24"/>
    </row>
    <row r="150" spans="1:5" ht="12.75">
      <c r="A150" s="9" t="s">
        <v>177</v>
      </c>
      <c r="B150" s="8" t="s">
        <v>26</v>
      </c>
      <c r="C150" s="8" t="s">
        <v>180</v>
      </c>
      <c r="D150" s="3">
        <v>88</v>
      </c>
      <c r="E150" s="22">
        <v>42795</v>
      </c>
    </row>
    <row r="151" spans="1:5" ht="12.75">
      <c r="A151" s="9" t="s">
        <v>177</v>
      </c>
      <c r="B151" s="8" t="s">
        <v>26</v>
      </c>
      <c r="C151" s="8" t="s">
        <v>181</v>
      </c>
      <c r="D151" s="3">
        <v>56</v>
      </c>
      <c r="E151" s="22">
        <v>42795</v>
      </c>
    </row>
    <row r="152" spans="1:5" ht="12.75">
      <c r="A152" s="10" t="s">
        <v>100</v>
      </c>
      <c r="B152" s="10" t="s">
        <v>102</v>
      </c>
      <c r="C152" s="10" t="s">
        <v>103</v>
      </c>
      <c r="D152" s="11">
        <v>-25</v>
      </c>
      <c r="E152" s="25">
        <v>43070</v>
      </c>
    </row>
    <row r="153" spans="1:5" ht="12.75">
      <c r="A153" s="10" t="s">
        <v>182</v>
      </c>
      <c r="B153" s="10" t="s">
        <v>26</v>
      </c>
      <c r="C153" s="10" t="s">
        <v>183</v>
      </c>
      <c r="D153" s="11">
        <v>41.8</v>
      </c>
      <c r="E153" s="25">
        <v>43070</v>
      </c>
    </row>
    <row r="154" spans="1:5" ht="12.75">
      <c r="A154" s="19"/>
      <c r="B154" s="20"/>
      <c r="C154" s="20"/>
      <c r="D154" s="20"/>
      <c r="E154" s="24"/>
    </row>
    <row r="155" spans="1:5" ht="12.75">
      <c r="A155" s="10" t="s">
        <v>90</v>
      </c>
      <c r="B155" s="10" t="s">
        <v>22</v>
      </c>
      <c r="C155" s="10" t="s">
        <v>184</v>
      </c>
      <c r="D155" s="11">
        <f>76+86.5</f>
        <v>162.5</v>
      </c>
      <c r="E155" s="25">
        <v>43313</v>
      </c>
    </row>
    <row r="156" spans="1:5" ht="12.75">
      <c r="A156" s="10" t="s">
        <v>90</v>
      </c>
      <c r="B156" s="10" t="s">
        <v>5</v>
      </c>
      <c r="C156" s="10" t="s">
        <v>185</v>
      </c>
      <c r="D156" s="11">
        <f>140+37.5+27</f>
        <v>204.5</v>
      </c>
      <c r="E156" s="25">
        <v>43313</v>
      </c>
    </row>
    <row r="157" spans="1:5" ht="12.75">
      <c r="A157" s="10" t="s">
        <v>90</v>
      </c>
      <c r="B157" s="10" t="s">
        <v>5</v>
      </c>
      <c r="C157" s="10" t="s">
        <v>212</v>
      </c>
      <c r="D157" s="11">
        <f>22.5+19.5+32.5-122</f>
        <v>-47.5</v>
      </c>
      <c r="E157" s="25">
        <v>43313</v>
      </c>
    </row>
    <row r="158" spans="1:5" ht="12.75">
      <c r="A158" s="19"/>
      <c r="B158" s="20"/>
      <c r="C158" s="20"/>
      <c r="D158" s="20"/>
      <c r="E158" s="24"/>
    </row>
    <row r="159" spans="1:5" ht="12.75">
      <c r="A159" s="10" t="s">
        <v>124</v>
      </c>
      <c r="B159" s="10" t="s">
        <v>5</v>
      </c>
      <c r="C159" s="10" t="s">
        <v>186</v>
      </c>
      <c r="D159" s="28">
        <f>61.5+77.6-D91</f>
        <v>54.099999999999994</v>
      </c>
      <c r="E159" s="25">
        <v>43647</v>
      </c>
    </row>
    <row r="160" spans="1:5" ht="12.75">
      <c r="A160" s="10" t="s">
        <v>124</v>
      </c>
      <c r="B160" s="10" t="s">
        <v>5</v>
      </c>
      <c r="C160" s="10" t="s">
        <v>187</v>
      </c>
      <c r="D160" s="28">
        <f>37.2+35</f>
        <v>72.2</v>
      </c>
      <c r="E160" s="25">
        <v>43647</v>
      </c>
    </row>
    <row r="161" spans="1:5" ht="12.75">
      <c r="A161" s="10" t="s">
        <v>124</v>
      </c>
      <c r="B161" s="10" t="s">
        <v>5</v>
      </c>
      <c r="C161" s="10" t="s">
        <v>188</v>
      </c>
      <c r="D161" s="28">
        <v>53.8</v>
      </c>
      <c r="E161" s="25">
        <v>43647</v>
      </c>
    </row>
    <row r="162" spans="1:5" ht="12.75">
      <c r="A162" s="9" t="s">
        <v>124</v>
      </c>
      <c r="B162" s="8" t="s">
        <v>26</v>
      </c>
      <c r="C162" s="8" t="s">
        <v>144</v>
      </c>
      <c r="D162" s="29">
        <v>-61.5</v>
      </c>
      <c r="E162" s="25">
        <v>43647</v>
      </c>
    </row>
    <row r="163" spans="1:5" ht="12.75">
      <c r="A163" s="10" t="s">
        <v>124</v>
      </c>
      <c r="B163" s="10" t="s">
        <v>5</v>
      </c>
      <c r="C163" s="10" t="s">
        <v>189</v>
      </c>
      <c r="D163" s="28">
        <v>20.1</v>
      </c>
      <c r="E163" s="25">
        <v>43647</v>
      </c>
    </row>
    <row r="164" spans="1:5" ht="12.75">
      <c r="A164" s="10" t="s">
        <v>124</v>
      </c>
      <c r="B164" s="10" t="s">
        <v>5</v>
      </c>
      <c r="C164" s="10" t="s">
        <v>190</v>
      </c>
      <c r="D164" s="28">
        <v>30.2</v>
      </c>
      <c r="E164" s="25">
        <v>43647</v>
      </c>
    </row>
    <row r="165" spans="1:5" ht="12.75">
      <c r="A165" s="9" t="s">
        <v>124</v>
      </c>
      <c r="B165" s="8" t="s">
        <v>26</v>
      </c>
      <c r="C165" s="8" t="s">
        <v>191</v>
      </c>
      <c r="D165" s="29">
        <v>34.3</v>
      </c>
      <c r="E165" s="25">
        <v>43647</v>
      </c>
    </row>
    <row r="166" spans="1:5" ht="12.75">
      <c r="A166" s="9" t="s">
        <v>48</v>
      </c>
      <c r="B166" s="8" t="s">
        <v>26</v>
      </c>
      <c r="C166" s="8" t="s">
        <v>192</v>
      </c>
      <c r="D166" s="29">
        <f>22.44+12.54+46.53+32.34+69.96-D57-D132</f>
        <v>81.81</v>
      </c>
      <c r="E166" s="25">
        <v>43761</v>
      </c>
    </row>
    <row r="167" spans="1:5" ht="12.75">
      <c r="A167" s="9" t="s">
        <v>48</v>
      </c>
      <c r="B167" s="8" t="s">
        <v>26</v>
      </c>
      <c r="C167" s="8" t="s">
        <v>193</v>
      </c>
      <c r="D167" s="29">
        <f>48.2-D138</f>
        <v>1.2000000000000028</v>
      </c>
      <c r="E167" s="25">
        <v>43761</v>
      </c>
    </row>
    <row r="168" spans="1:5" ht="12.75">
      <c r="A168" s="9" t="s">
        <v>48</v>
      </c>
      <c r="B168" s="8" t="s">
        <v>5</v>
      </c>
      <c r="C168" s="8" t="s">
        <v>194</v>
      </c>
      <c r="D168" s="29">
        <f>5.28+12.87</f>
        <v>18.15</v>
      </c>
      <c r="E168" s="25">
        <v>43761</v>
      </c>
    </row>
    <row r="169" spans="1:5" ht="12.75">
      <c r="A169" s="9" t="s">
        <v>48</v>
      </c>
      <c r="B169" s="8" t="s">
        <v>5</v>
      </c>
      <c r="C169" s="8" t="s">
        <v>195</v>
      </c>
      <c r="D169" s="29">
        <f>65.34-D56</f>
        <v>-0.6599999999999966</v>
      </c>
      <c r="E169" s="25">
        <v>43761</v>
      </c>
    </row>
    <row r="170" spans="1:5" ht="12.75">
      <c r="A170" s="19"/>
      <c r="B170" s="20"/>
      <c r="C170" s="20"/>
      <c r="D170" s="20"/>
      <c r="E170" s="24"/>
    </row>
    <row r="171" spans="1:5" ht="12.75">
      <c r="A171" s="10" t="s">
        <v>69</v>
      </c>
      <c r="B171" s="8" t="s">
        <v>26</v>
      </c>
      <c r="C171" s="10" t="s">
        <v>197</v>
      </c>
      <c r="D171" s="28">
        <v>25.5</v>
      </c>
      <c r="E171" s="25">
        <v>43922</v>
      </c>
    </row>
    <row r="172" spans="1:5" ht="12.75">
      <c r="A172" s="10" t="s">
        <v>69</v>
      </c>
      <c r="B172" s="8" t="s">
        <v>26</v>
      </c>
      <c r="C172" s="10" t="s">
        <v>198</v>
      </c>
      <c r="D172" s="28">
        <v>42.3</v>
      </c>
      <c r="E172" s="25">
        <v>43922</v>
      </c>
    </row>
    <row r="173" spans="1:5" ht="12.75">
      <c r="A173" s="10" t="s">
        <v>69</v>
      </c>
      <c r="B173" s="8" t="s">
        <v>26</v>
      </c>
      <c r="C173" s="10" t="s">
        <v>199</v>
      </c>
      <c r="D173" s="28">
        <f>69.9+47.9</f>
        <v>117.80000000000001</v>
      </c>
      <c r="E173" s="25">
        <v>43922</v>
      </c>
    </row>
    <row r="174" spans="1:5" ht="12.75">
      <c r="A174" s="10" t="s">
        <v>69</v>
      </c>
      <c r="B174" s="8" t="s">
        <v>5</v>
      </c>
      <c r="C174" s="8" t="s">
        <v>200</v>
      </c>
      <c r="D174" s="29">
        <v>47.5</v>
      </c>
      <c r="E174" s="25">
        <v>43922</v>
      </c>
    </row>
    <row r="175" spans="1:5" ht="12.75">
      <c r="A175" s="10" t="s">
        <v>69</v>
      </c>
      <c r="B175" s="8" t="s">
        <v>5</v>
      </c>
      <c r="C175" s="8" t="s">
        <v>201</v>
      </c>
      <c r="D175" s="29">
        <v>36.2</v>
      </c>
      <c r="E175" s="25">
        <v>43922</v>
      </c>
    </row>
    <row r="176" spans="1:5" ht="12.75">
      <c r="A176" s="10" t="s">
        <v>69</v>
      </c>
      <c r="B176" s="8" t="s">
        <v>5</v>
      </c>
      <c r="C176" s="8" t="s">
        <v>202</v>
      </c>
      <c r="D176" s="29">
        <f>7+17.8</f>
        <v>24.8</v>
      </c>
      <c r="E176" s="25">
        <v>43922</v>
      </c>
    </row>
    <row r="177" spans="1:5" ht="12.75">
      <c r="A177" s="19"/>
      <c r="B177" s="20"/>
      <c r="C177" s="20"/>
      <c r="D177" s="20"/>
      <c r="E177" s="24"/>
    </row>
    <row r="178" spans="1:5" ht="12.75">
      <c r="A178" s="10" t="s">
        <v>93</v>
      </c>
      <c r="B178" s="8" t="s">
        <v>26</v>
      </c>
      <c r="C178" s="10" t="s">
        <v>203</v>
      </c>
      <c r="D178" s="28">
        <v>65.3</v>
      </c>
      <c r="E178" s="25">
        <v>44348</v>
      </c>
    </row>
    <row r="179" spans="1:5" ht="12.75">
      <c r="A179" s="10" t="s">
        <v>93</v>
      </c>
      <c r="B179" s="8" t="s">
        <v>26</v>
      </c>
      <c r="C179" s="10" t="s">
        <v>204</v>
      </c>
      <c r="D179" s="28">
        <v>28.1</v>
      </c>
      <c r="E179" s="25">
        <v>44348</v>
      </c>
    </row>
    <row r="180" spans="1:5" ht="12.75">
      <c r="A180" s="10" t="s">
        <v>93</v>
      </c>
      <c r="B180" s="8" t="s">
        <v>26</v>
      </c>
      <c r="C180" s="10" t="s">
        <v>205</v>
      </c>
      <c r="D180" s="28">
        <v>57.6</v>
      </c>
      <c r="E180" s="25">
        <v>44348</v>
      </c>
    </row>
    <row r="181" spans="1:5" ht="12.75">
      <c r="A181" s="10" t="s">
        <v>93</v>
      </c>
      <c r="B181" s="8" t="s">
        <v>26</v>
      </c>
      <c r="C181" s="10" t="s">
        <v>206</v>
      </c>
      <c r="D181" s="28">
        <f>39+38.7+155.3+32.8+24.4</f>
        <v>290.2</v>
      </c>
      <c r="E181" s="25">
        <v>44348</v>
      </c>
    </row>
    <row r="182" spans="1:5" ht="12.75">
      <c r="A182" s="10" t="s">
        <v>93</v>
      </c>
      <c r="B182" s="8" t="s">
        <v>5</v>
      </c>
      <c r="C182" s="10" t="s">
        <v>204</v>
      </c>
      <c r="D182" s="28">
        <f>40+23.6-D71</f>
        <v>-7.399999999999999</v>
      </c>
      <c r="E182" s="25">
        <v>44348</v>
      </c>
    </row>
    <row r="183" spans="1:5" ht="12.75">
      <c r="A183" s="10" t="s">
        <v>93</v>
      </c>
      <c r="B183" s="8" t="s">
        <v>5</v>
      </c>
      <c r="C183" s="10" t="s">
        <v>207</v>
      </c>
      <c r="D183" s="28">
        <f>10.3+20.2</f>
        <v>30.5</v>
      </c>
      <c r="E183" s="25">
        <v>44348</v>
      </c>
    </row>
    <row r="184" spans="1:5" ht="12.75">
      <c r="A184" s="10" t="s">
        <v>4</v>
      </c>
      <c r="B184" s="8" t="s">
        <v>5</v>
      </c>
      <c r="C184" s="10" t="s">
        <v>211</v>
      </c>
      <c r="D184" s="28">
        <v>-23</v>
      </c>
      <c r="E184" s="25">
        <v>44470</v>
      </c>
    </row>
    <row r="185" spans="1:5" ht="12.75">
      <c r="A185" s="10" t="s">
        <v>208</v>
      </c>
      <c r="B185" s="8" t="s">
        <v>5</v>
      </c>
      <c r="C185" s="10" t="s">
        <v>209</v>
      </c>
      <c r="D185" s="28">
        <v>224</v>
      </c>
      <c r="E185" s="25">
        <v>44501</v>
      </c>
    </row>
    <row r="186" spans="1:7" ht="12.75">
      <c r="A186" s="10" t="s">
        <v>182</v>
      </c>
      <c r="B186" s="8" t="s">
        <v>26</v>
      </c>
      <c r="C186" s="10" t="s">
        <v>210</v>
      </c>
      <c r="D186" s="28">
        <v>-21.5</v>
      </c>
      <c r="E186" s="25">
        <v>44531</v>
      </c>
      <c r="G186" s="30"/>
    </row>
    <row r="187" spans="1:7" ht="12.75">
      <c r="A187" s="19"/>
      <c r="B187" s="20"/>
      <c r="C187" s="20"/>
      <c r="D187" s="20"/>
      <c r="E187" s="24"/>
      <c r="G187" s="30"/>
    </row>
    <row r="188" spans="1:7" ht="12.75">
      <c r="A188" s="10" t="s">
        <v>84</v>
      </c>
      <c r="B188" s="8" t="s">
        <v>5</v>
      </c>
      <c r="C188" s="10" t="s">
        <v>213</v>
      </c>
      <c r="D188" s="11">
        <v>-30</v>
      </c>
      <c r="E188" s="25">
        <v>44562</v>
      </c>
      <c r="G188" s="30"/>
    </row>
    <row r="189" spans="1:7" ht="12.75">
      <c r="A189" s="9" t="s">
        <v>65</v>
      </c>
      <c r="B189" s="8" t="s">
        <v>5</v>
      </c>
      <c r="C189" s="8" t="s">
        <v>66</v>
      </c>
      <c r="D189" s="3">
        <v>-19</v>
      </c>
      <c r="E189" s="22">
        <v>44682</v>
      </c>
      <c r="G189" s="30"/>
    </row>
    <row r="190" spans="1:5" ht="12.75">
      <c r="A190" s="9" t="s">
        <v>59</v>
      </c>
      <c r="B190" s="8" t="s">
        <v>60</v>
      </c>
      <c r="C190" s="8" t="s">
        <v>61</v>
      </c>
      <c r="D190" s="3">
        <v>-28.5</v>
      </c>
      <c r="E190" s="22">
        <v>44774</v>
      </c>
    </row>
    <row r="191" spans="1:5" ht="12.75">
      <c r="A191" s="13" t="s">
        <v>59</v>
      </c>
      <c r="B191" s="10" t="s">
        <v>26</v>
      </c>
      <c r="C191" s="14" t="s">
        <v>163</v>
      </c>
      <c r="D191" s="11">
        <v>-40</v>
      </c>
      <c r="E191" s="22">
        <v>44774</v>
      </c>
    </row>
    <row r="192" spans="1:5" ht="12.75">
      <c r="A192" s="19"/>
      <c r="B192" s="20"/>
      <c r="C192" s="20"/>
      <c r="D192" s="20"/>
      <c r="E192" s="24"/>
    </row>
    <row r="193" spans="1:5" ht="12.75">
      <c r="A193" s="10" t="s">
        <v>215</v>
      </c>
      <c r="B193" s="8" t="s">
        <v>5</v>
      </c>
      <c r="C193" s="10" t="s">
        <v>216</v>
      </c>
      <c r="D193" s="28">
        <v>20</v>
      </c>
      <c r="E193" s="22">
        <v>45081</v>
      </c>
    </row>
    <row r="194" spans="1:5" ht="12.75">
      <c r="A194" s="10" t="s">
        <v>89</v>
      </c>
      <c r="B194" s="10" t="s">
        <v>26</v>
      </c>
      <c r="C194" s="10" t="s">
        <v>214</v>
      </c>
      <c r="D194" s="28">
        <v>-22</v>
      </c>
      <c r="E194" s="22">
        <v>45107</v>
      </c>
    </row>
    <row r="195" spans="1:5" ht="12.75">
      <c r="A195" s="10" t="s">
        <v>89</v>
      </c>
      <c r="B195" s="8" t="s">
        <v>5</v>
      </c>
      <c r="C195" s="10" t="s">
        <v>217</v>
      </c>
      <c r="D195" s="28">
        <f>71.7+23+273.3-300+22</f>
        <v>90</v>
      </c>
      <c r="E195" s="22">
        <v>45107</v>
      </c>
    </row>
    <row r="196" spans="1:5" ht="12.75">
      <c r="A196" s="10"/>
      <c r="B196" s="8"/>
      <c r="C196" s="10"/>
      <c r="D196" s="28"/>
      <c r="E196" s="22"/>
    </row>
    <row r="197" spans="1:5" ht="12.75">
      <c r="A197" s="39" t="s">
        <v>76</v>
      </c>
      <c r="B197" s="40"/>
      <c r="C197" s="41"/>
      <c r="D197" s="4">
        <f>SUM(D3:D196)</f>
        <v>14081.599999999999</v>
      </c>
      <c r="E197" s="5"/>
    </row>
  </sheetData>
  <sheetProtection/>
  <mergeCells count="7">
    <mergeCell ref="A1:E1"/>
    <mergeCell ref="D13:D15"/>
    <mergeCell ref="E13:E15"/>
    <mergeCell ref="A197:C197"/>
    <mergeCell ref="A13:A15"/>
    <mergeCell ref="B13:B15"/>
    <mergeCell ref="C13:C1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14.75390625" style="0" bestFit="1" customWidth="1"/>
  </cols>
  <sheetData>
    <row r="1" spans="1:3" ht="12.75">
      <c r="A1" s="16" t="s">
        <v>139</v>
      </c>
      <c r="B1" s="16" t="s">
        <v>140</v>
      </c>
      <c r="C1" s="16" t="s">
        <v>141</v>
      </c>
    </row>
    <row r="2" spans="1:3" ht="12.75">
      <c r="A2" s="17">
        <v>1996</v>
      </c>
      <c r="B2" s="18">
        <f>SUM(List1!D3)</f>
        <v>50</v>
      </c>
      <c r="C2" s="18">
        <f>B2</f>
        <v>50</v>
      </c>
    </row>
    <row r="3" spans="1:3" ht="12.75">
      <c r="A3" s="17">
        <v>1997</v>
      </c>
      <c r="B3" s="18">
        <f>SUM(List1!D5:D6)</f>
        <v>70</v>
      </c>
      <c r="C3" s="18">
        <f>B3+C2</f>
        <v>120</v>
      </c>
    </row>
    <row r="4" spans="1:3" ht="12.75">
      <c r="A4" s="17">
        <v>1998</v>
      </c>
      <c r="B4" s="18">
        <f>SUM(List1!D8:D11)</f>
        <v>1205</v>
      </c>
      <c r="C4" s="18">
        <f aca="true" t="shared" si="0" ref="C4:C15">B4+C3</f>
        <v>1325</v>
      </c>
    </row>
    <row r="5" spans="1:3" ht="12.75">
      <c r="A5" s="17">
        <v>1999</v>
      </c>
      <c r="B5" s="18">
        <f>SUM(List1!D13:D21)</f>
        <v>1167</v>
      </c>
      <c r="C5" s="18">
        <f t="shared" si="0"/>
        <v>2492</v>
      </c>
    </row>
    <row r="6" spans="1:3" ht="12.75">
      <c r="A6" s="17">
        <v>2000</v>
      </c>
      <c r="B6" s="18">
        <f>SUM(List1!D23:D25)</f>
        <v>345</v>
      </c>
      <c r="C6" s="18">
        <f t="shared" si="0"/>
        <v>2837</v>
      </c>
    </row>
    <row r="7" spans="1:3" ht="12.75">
      <c r="A7" s="17">
        <v>2001</v>
      </c>
      <c r="B7" s="18">
        <f>SUM(List1!D27:D34)</f>
        <v>337</v>
      </c>
      <c r="C7" s="18">
        <f t="shared" si="0"/>
        <v>3174</v>
      </c>
    </row>
    <row r="8" spans="1:3" ht="12.75">
      <c r="A8" s="17">
        <v>2002</v>
      </c>
      <c r="B8" s="18">
        <f>SUM(List1!D36:D47)</f>
        <v>2023</v>
      </c>
      <c r="C8" s="18">
        <f t="shared" si="0"/>
        <v>5197</v>
      </c>
    </row>
    <row r="9" spans="1:3" ht="12.75">
      <c r="A9" s="17">
        <v>2003</v>
      </c>
      <c r="B9" s="18">
        <f>SUM(List1!D49:D57)</f>
        <v>1058</v>
      </c>
      <c r="C9" s="18">
        <f t="shared" si="0"/>
        <v>6255</v>
      </c>
    </row>
    <row r="10" spans="1:3" ht="12.75">
      <c r="A10" s="17">
        <v>2004</v>
      </c>
      <c r="B10" s="17">
        <f>SUM(List1!D59:D64)</f>
        <v>1472</v>
      </c>
      <c r="C10" s="18">
        <f t="shared" si="0"/>
        <v>7727</v>
      </c>
    </row>
    <row r="11" spans="1:3" ht="12.75">
      <c r="A11" s="17">
        <v>2005</v>
      </c>
      <c r="B11" s="17">
        <f>SUM(List1!D66:D67)</f>
        <v>660</v>
      </c>
      <c r="C11" s="18">
        <f t="shared" si="0"/>
        <v>8387</v>
      </c>
    </row>
    <row r="12" spans="1:3" ht="12.75">
      <c r="A12" s="17">
        <v>2006</v>
      </c>
      <c r="B12" s="17">
        <f>SUM(List1!D69:D73)</f>
        <v>478</v>
      </c>
      <c r="C12" s="18">
        <f t="shared" si="0"/>
        <v>8865</v>
      </c>
    </row>
    <row r="13" spans="1:3" ht="12.75">
      <c r="A13" s="17">
        <v>2007</v>
      </c>
      <c r="B13" s="17">
        <f>SUM(List1!D75:D81)</f>
        <v>317.5</v>
      </c>
      <c r="C13" s="18">
        <f t="shared" si="0"/>
        <v>9182.5</v>
      </c>
    </row>
    <row r="14" spans="1:3" ht="12.75">
      <c r="A14" s="17">
        <v>2008</v>
      </c>
      <c r="B14" s="17">
        <f>SUM(List1!D83:D87)</f>
        <v>483.5</v>
      </c>
      <c r="C14" s="18">
        <f t="shared" si="0"/>
        <v>9666</v>
      </c>
    </row>
    <row r="15" spans="1:3" ht="12.75">
      <c r="A15" s="17">
        <v>2009</v>
      </c>
      <c r="B15" s="17">
        <f>SUM(List1!D89:D93)</f>
        <v>255.5</v>
      </c>
      <c r="C15" s="18">
        <f t="shared" si="0"/>
        <v>9921.5</v>
      </c>
    </row>
    <row r="16" spans="1:3" ht="12.75">
      <c r="A16" s="17">
        <v>2010</v>
      </c>
      <c r="B16" s="17">
        <f>SUM(List1!D95:D101)</f>
        <v>189.5</v>
      </c>
      <c r="C16" s="18">
        <f aca="true" t="shared" si="1" ref="C16:C22">B16+C15</f>
        <v>10111</v>
      </c>
    </row>
    <row r="17" spans="1:3" ht="12.75">
      <c r="A17" s="17">
        <v>2011</v>
      </c>
      <c r="B17" s="26">
        <f>SUM(List1!D103:D107)</f>
        <v>148.5</v>
      </c>
      <c r="C17" s="18">
        <f t="shared" si="1"/>
        <v>10259.5</v>
      </c>
    </row>
    <row r="18" spans="1:3" ht="12.75">
      <c r="A18" s="17">
        <v>2012</v>
      </c>
      <c r="B18" s="26">
        <f>SUM(List1!D109:D114)</f>
        <v>228</v>
      </c>
      <c r="C18" s="18">
        <f t="shared" si="1"/>
        <v>10487.5</v>
      </c>
    </row>
    <row r="19" spans="1:3" ht="12.75">
      <c r="A19" s="17">
        <v>2013</v>
      </c>
      <c r="B19" s="26">
        <f>SUM(List1!D116:D120)</f>
        <v>159.5</v>
      </c>
      <c r="C19" s="18">
        <f t="shared" si="1"/>
        <v>10647</v>
      </c>
    </row>
    <row r="20" spans="1:3" ht="12.75">
      <c r="A20" s="17">
        <v>2014</v>
      </c>
      <c r="B20" s="26">
        <f>SUM(List1!D122:D125)</f>
        <v>507</v>
      </c>
      <c r="C20" s="18">
        <f t="shared" si="1"/>
        <v>11154</v>
      </c>
    </row>
    <row r="21" spans="1:3" ht="12.75">
      <c r="A21" s="17">
        <v>2015</v>
      </c>
      <c r="B21" s="26">
        <f>SUM(List1!D127:D140)</f>
        <v>863.6999999999999</v>
      </c>
      <c r="C21" s="18">
        <f t="shared" si="1"/>
        <v>12017.7</v>
      </c>
    </row>
    <row r="22" spans="1:3" ht="12.75">
      <c r="A22" s="17">
        <v>2016</v>
      </c>
      <c r="B22" s="26">
        <f>SUM(List1!D142:D148)</f>
        <v>371.5</v>
      </c>
      <c r="C22" s="18">
        <f t="shared" si="1"/>
        <v>12389.2</v>
      </c>
    </row>
    <row r="23" spans="1:3" ht="12.75">
      <c r="A23" s="17">
        <v>2017</v>
      </c>
      <c r="B23" s="26">
        <f>SUM(List1!D150:D153)</f>
        <v>160.8</v>
      </c>
      <c r="C23" s="18">
        <f>B23+C22</f>
        <v>12550</v>
      </c>
    </row>
    <row r="24" spans="1:3" ht="12.75">
      <c r="A24" s="17">
        <v>2018</v>
      </c>
      <c r="B24" s="26">
        <f>SUM(List1!D155:D157)</f>
        <v>319.5</v>
      </c>
      <c r="C24" s="18">
        <f>B24+C23</f>
        <v>12869.5</v>
      </c>
    </row>
    <row r="25" spans="1:3" ht="12.75">
      <c r="A25" s="17">
        <v>2019</v>
      </c>
      <c r="B25" s="26">
        <f>SUM(List1!D159:D169)</f>
        <v>303.69999999999993</v>
      </c>
      <c r="C25" s="18">
        <f>B25+C24</f>
        <v>13173.2</v>
      </c>
    </row>
    <row r="26" spans="1:3" ht="12.75">
      <c r="A26" s="17">
        <v>2020</v>
      </c>
      <c r="B26" s="26">
        <f>SUM(List1!D171:D176)</f>
        <v>294.1</v>
      </c>
      <c r="C26" s="18">
        <f>B26+C25</f>
        <v>13467.300000000001</v>
      </c>
    </row>
    <row r="27" spans="1:3" ht="12.75">
      <c r="A27" s="17">
        <v>2021</v>
      </c>
      <c r="B27" s="26">
        <f>SUM(List1!D178:D186)</f>
        <v>643.8</v>
      </c>
      <c r="C27" s="18">
        <f>B27+C26</f>
        <v>14111.1</v>
      </c>
    </row>
    <row r="28" spans="1:3" ht="12.75">
      <c r="A28" s="17">
        <v>2022</v>
      </c>
      <c r="B28" s="26">
        <f>SUM(List1!D188:D191)</f>
        <v>-117.5</v>
      </c>
      <c r="C28" s="18">
        <f>B28+C27</f>
        <v>13993.6</v>
      </c>
    </row>
    <row r="29" spans="1:3" ht="12.75">
      <c r="A29" s="17">
        <v>2023</v>
      </c>
      <c r="B29" s="26">
        <f>SUM(List1!D193:D196)</f>
        <v>88</v>
      </c>
      <c r="C29" s="18">
        <f>B29+C28</f>
        <v>14081.6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Grossmann</dc:creator>
  <cp:keywords/>
  <dc:description/>
  <cp:lastModifiedBy>mgros</cp:lastModifiedBy>
  <dcterms:created xsi:type="dcterms:W3CDTF">2004-12-25T12:32:05Z</dcterms:created>
  <dcterms:modified xsi:type="dcterms:W3CDTF">2023-08-01T20:15:58Z</dcterms:modified>
  <cp:category/>
  <cp:version/>
  <cp:contentType/>
  <cp:contentStatus/>
</cp:coreProperties>
</file>