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dpraha-my.sharepoint.com/personal/grossmannm_dpp_cz/Documents/Plocha/"/>
    </mc:Choice>
  </mc:AlternateContent>
  <xr:revisionPtr revIDLastSave="27" documentId="8_{B6F4B47A-C2B8-4099-9EA9-1F2020B08352}" xr6:coauthVersionLast="47" xr6:coauthVersionMax="47" xr10:uidLastSave="{AF91D0DE-734B-41A6-9E18-77AF2022171D}"/>
  <bookViews>
    <workbookView xWindow="-120" yWindow="-120" windowWidth="29040" windowHeight="17640" xr2:uid="{67D8F0FF-DE6B-4025-A016-6280471A7004}"/>
  </bookViews>
  <sheets>
    <sheet name="Seznam" sheetId="1" r:id="rId1"/>
    <sheet name="Roční souhrny" sheetId="5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5" l="1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  <c r="F5" i="1"/>
  <c r="F3" i="1"/>
  <c r="F163" i="1"/>
  <c r="F164" i="1"/>
  <c r="F161" i="1"/>
  <c r="F160" i="1"/>
  <c r="F159" i="1"/>
  <c r="F158" i="1"/>
  <c r="F157" i="1"/>
  <c r="F156" i="1"/>
  <c r="F154" i="1"/>
  <c r="F153" i="1"/>
  <c r="F152" i="1"/>
  <c r="F151" i="1"/>
  <c r="F150" i="1"/>
  <c r="F149" i="1"/>
  <c r="F148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1" i="1"/>
  <c r="F130" i="1"/>
  <c r="F129" i="1"/>
  <c r="F128" i="1"/>
  <c r="F126" i="1"/>
  <c r="F125" i="1"/>
  <c r="F124" i="1"/>
  <c r="F123" i="1"/>
  <c r="F122" i="1"/>
  <c r="F121" i="1"/>
  <c r="F120" i="1"/>
  <c r="F118" i="1"/>
  <c r="F117" i="1"/>
  <c r="F116" i="1"/>
  <c r="F115" i="1"/>
  <c r="F114" i="1"/>
  <c r="F113" i="1"/>
  <c r="F111" i="1"/>
  <c r="F110" i="1"/>
  <c r="F109" i="1"/>
  <c r="F108" i="1"/>
  <c r="F107" i="1"/>
  <c r="F105" i="1"/>
  <c r="F104" i="1"/>
  <c r="F103" i="1"/>
  <c r="F102" i="1"/>
  <c r="F101" i="1"/>
  <c r="F100" i="1"/>
  <c r="F99" i="1"/>
  <c r="F97" i="1"/>
  <c r="F96" i="1"/>
  <c r="F95" i="1"/>
  <c r="F94" i="1"/>
  <c r="F93" i="1"/>
  <c r="F91" i="1"/>
  <c r="F90" i="1"/>
  <c r="F89" i="1"/>
  <c r="F88" i="1"/>
  <c r="F87" i="1"/>
  <c r="F85" i="1"/>
  <c r="F84" i="1"/>
  <c r="F83" i="1"/>
  <c r="F82" i="1"/>
  <c r="F81" i="1"/>
  <c r="F80" i="1"/>
  <c r="F79" i="1"/>
  <c r="F77" i="1"/>
  <c r="F76" i="1"/>
  <c r="F75" i="1"/>
  <c r="F74" i="1"/>
  <c r="F73" i="1"/>
  <c r="F71" i="1"/>
  <c r="F70" i="1"/>
  <c r="F68" i="1"/>
  <c r="F67" i="1"/>
  <c r="F66" i="1"/>
  <c r="F65" i="1"/>
  <c r="F64" i="1"/>
  <c r="F63" i="1"/>
  <c r="F61" i="1"/>
  <c r="F60" i="1"/>
  <c r="F59" i="1"/>
  <c r="F58" i="1"/>
  <c r="F57" i="1"/>
  <c r="F56" i="1"/>
  <c r="F55" i="1"/>
  <c r="F54" i="1"/>
  <c r="F53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6" i="1"/>
  <c r="C27" i="5" l="1"/>
  <c r="C30" i="5"/>
  <c r="C5" i="5"/>
  <c r="C11" i="5"/>
  <c r="C17" i="5"/>
  <c r="C23" i="5"/>
  <c r="C29" i="5"/>
  <c r="C7" i="5"/>
  <c r="C13" i="5"/>
  <c r="C19" i="5"/>
  <c r="C25" i="5"/>
  <c r="C2" i="5"/>
  <c r="C8" i="5"/>
  <c r="C14" i="5"/>
  <c r="C20" i="5"/>
  <c r="C26" i="5"/>
  <c r="C4" i="5"/>
  <c r="C10" i="5"/>
  <c r="C16" i="5"/>
  <c r="C22" i="5"/>
  <c r="C28" i="5"/>
  <c r="C6" i="5"/>
  <c r="C12" i="5"/>
  <c r="C18" i="5"/>
  <c r="C24" i="5"/>
  <c r="C3" i="5"/>
  <c r="C9" i="5"/>
  <c r="C15" i="5"/>
  <c r="C21" i="5"/>
  <c r="G3" i="1"/>
  <c r="G212" i="1"/>
  <c r="G211" i="1"/>
  <c r="G210" i="1"/>
  <c r="G208" i="1"/>
  <c r="G207" i="1"/>
  <c r="G206" i="1"/>
  <c r="G205" i="1"/>
  <c r="G204" i="1"/>
  <c r="G202" i="1"/>
  <c r="G201" i="1"/>
  <c r="G200" i="1"/>
  <c r="G199" i="1"/>
  <c r="G198" i="1"/>
  <c r="G196" i="1"/>
  <c r="G195" i="1"/>
  <c r="G194" i="1"/>
  <c r="G193" i="1"/>
  <c r="G192" i="1"/>
  <c r="G191" i="1"/>
  <c r="G190" i="1"/>
  <c r="G189" i="1"/>
  <c r="G188" i="1"/>
  <c r="G187" i="1"/>
  <c r="G186" i="1"/>
  <c r="G184" i="1"/>
  <c r="G183" i="1"/>
  <c r="G182" i="1"/>
  <c r="G181" i="1"/>
  <c r="G180" i="1"/>
  <c r="G179" i="1"/>
  <c r="G177" i="1"/>
  <c r="G176" i="1"/>
  <c r="G175" i="1"/>
  <c r="G174" i="1"/>
  <c r="G173" i="1"/>
  <c r="G172" i="1"/>
  <c r="G171" i="1"/>
  <c r="G170" i="1"/>
  <c r="G169" i="1"/>
  <c r="G168" i="1"/>
  <c r="G167" i="1"/>
  <c r="G165" i="1"/>
  <c r="G164" i="1"/>
  <c r="G163" i="1"/>
  <c r="G161" i="1"/>
  <c r="G160" i="1"/>
  <c r="G159" i="1"/>
  <c r="G158" i="1"/>
  <c r="G157" i="1"/>
  <c r="G156" i="1"/>
  <c r="G154" i="1"/>
  <c r="G153" i="1"/>
  <c r="G152" i="1"/>
  <c r="G151" i="1"/>
  <c r="G150" i="1"/>
  <c r="G149" i="1"/>
  <c r="G148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1" i="1"/>
  <c r="G130" i="1"/>
  <c r="G129" i="1"/>
  <c r="G128" i="1"/>
  <c r="G126" i="1"/>
  <c r="G125" i="1"/>
  <c r="G124" i="1"/>
  <c r="G123" i="1"/>
  <c r="G122" i="1"/>
  <c r="G121" i="1"/>
  <c r="G120" i="1"/>
  <c r="G118" i="1"/>
  <c r="G117" i="1"/>
  <c r="G116" i="1"/>
  <c r="G115" i="1"/>
  <c r="G114" i="1"/>
  <c r="G113" i="1"/>
  <c r="G111" i="1"/>
  <c r="G110" i="1"/>
  <c r="G109" i="1"/>
  <c r="G108" i="1"/>
  <c r="G107" i="1"/>
  <c r="G105" i="1"/>
  <c r="G104" i="1"/>
  <c r="G103" i="1"/>
  <c r="G102" i="1"/>
  <c r="G101" i="1"/>
  <c r="G100" i="1"/>
  <c r="G99" i="1"/>
  <c r="G97" i="1"/>
  <c r="G96" i="1"/>
  <c r="G95" i="1"/>
  <c r="G94" i="1"/>
  <c r="G93" i="1"/>
  <c r="G91" i="1"/>
  <c r="G90" i="1"/>
  <c r="G89" i="1"/>
  <c r="G88" i="1"/>
  <c r="G87" i="1"/>
  <c r="G85" i="1"/>
  <c r="G84" i="1"/>
  <c r="G83" i="1"/>
  <c r="G82" i="1"/>
  <c r="G81" i="1"/>
  <c r="G80" i="1"/>
  <c r="G79" i="1"/>
  <c r="G77" i="1"/>
  <c r="G76" i="1"/>
  <c r="G75" i="1"/>
  <c r="G74" i="1"/>
  <c r="G73" i="1"/>
  <c r="G71" i="1"/>
  <c r="G70" i="1"/>
  <c r="G68" i="1"/>
  <c r="G67" i="1"/>
  <c r="G66" i="1"/>
  <c r="G65" i="1"/>
  <c r="G64" i="1"/>
  <c r="G63" i="1"/>
  <c r="G61" i="1"/>
  <c r="G60" i="1"/>
  <c r="G59" i="1"/>
  <c r="G58" i="1"/>
  <c r="G57" i="1"/>
  <c r="G56" i="1"/>
  <c r="G55" i="1"/>
  <c r="G54" i="1"/>
  <c r="G53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6" i="1"/>
  <c r="G35" i="1"/>
  <c r="G34" i="1"/>
  <c r="G33" i="1"/>
  <c r="G32" i="1"/>
  <c r="G31" i="1"/>
  <c r="G30" i="1"/>
  <c r="G29" i="1"/>
  <c r="G27" i="1"/>
  <c r="G26" i="1"/>
  <c r="G25" i="1"/>
  <c r="G24" i="1"/>
  <c r="G23" i="1"/>
  <c r="G21" i="1"/>
  <c r="G20" i="1"/>
  <c r="G19" i="1"/>
  <c r="G18" i="1"/>
  <c r="G17" i="1"/>
  <c r="G16" i="1"/>
  <c r="G15" i="1"/>
  <c r="G13" i="1"/>
  <c r="G12" i="1"/>
  <c r="G11" i="1"/>
  <c r="G10" i="1"/>
  <c r="G9" i="1"/>
  <c r="G8" i="1"/>
  <c r="G6" i="1"/>
  <c r="G5" i="1"/>
  <c r="D206" i="1"/>
  <c r="D191" i="1"/>
  <c r="D190" i="1"/>
  <c r="D189" i="1"/>
  <c r="D184" i="1"/>
  <c r="D181" i="1"/>
  <c r="D177" i="1"/>
  <c r="D176" i="1"/>
  <c r="D175" i="1"/>
  <c r="D174" i="1"/>
  <c r="D168" i="1"/>
  <c r="D167" i="1"/>
  <c r="D165" i="1"/>
  <c r="F208" i="1" l="1"/>
  <c r="F201" i="1"/>
  <c r="F194" i="1"/>
  <c r="F188" i="1"/>
  <c r="F181" i="1"/>
  <c r="F174" i="1"/>
  <c r="F168" i="1"/>
  <c r="F204" i="1"/>
  <c r="F202" i="1"/>
  <c r="F207" i="1"/>
  <c r="F200" i="1"/>
  <c r="F193" i="1"/>
  <c r="F187" i="1"/>
  <c r="F180" i="1"/>
  <c r="F173" i="1"/>
  <c r="F167" i="1"/>
  <c r="F190" i="1"/>
  <c r="F170" i="1"/>
  <c r="F189" i="1"/>
  <c r="F206" i="1"/>
  <c r="F199" i="1"/>
  <c r="F192" i="1"/>
  <c r="F186" i="1"/>
  <c r="F179" i="1"/>
  <c r="F172" i="1"/>
  <c r="F165" i="1"/>
  <c r="F196" i="1"/>
  <c r="F210" i="1"/>
  <c r="F182" i="1"/>
  <c r="F175" i="1"/>
  <c r="F169" i="1"/>
  <c r="F212" i="1"/>
  <c r="F205" i="1"/>
  <c r="F198" i="1"/>
  <c r="F191" i="1"/>
  <c r="F184" i="1"/>
  <c r="F177" i="1"/>
  <c r="F171" i="1"/>
  <c r="F211" i="1"/>
  <c r="F183" i="1"/>
  <c r="F176" i="1"/>
  <c r="F195" i="1"/>
</calcChain>
</file>

<file path=xl/sharedStrings.xml><?xml version="1.0" encoding="utf-8"?>
<sst xmlns="http://schemas.openxmlformats.org/spreadsheetml/2006/main" count="558" uniqueCount="232">
  <si>
    <t>komunikace</t>
  </si>
  <si>
    <t>směr</t>
  </si>
  <si>
    <t>délka [m]</t>
  </si>
  <si>
    <t>realizace</t>
  </si>
  <si>
    <t>Bělehradská</t>
  </si>
  <si>
    <t>do centra</t>
  </si>
  <si>
    <t>Rašínovo nábřeží</t>
  </si>
  <si>
    <t>Nádražní</t>
  </si>
  <si>
    <t>v úrovni smyčky Smíchovské nádraží</t>
  </si>
  <si>
    <t>Národní třída</t>
  </si>
  <si>
    <t>ke Spálené</t>
  </si>
  <si>
    <t>Plzeňka - zast. Na Knížecí</t>
  </si>
  <si>
    <t>Plavecká - Palackého náměstí</t>
  </si>
  <si>
    <t>dostředně ke křižovatce</t>
  </si>
  <si>
    <t>Křižovnická</t>
  </si>
  <si>
    <t>Národní divadlo</t>
  </si>
  <si>
    <t>Podolské nábřeží</t>
  </si>
  <si>
    <t>oba směry</t>
  </si>
  <si>
    <t>Revoluční</t>
  </si>
  <si>
    <t>Francouzská</t>
  </si>
  <si>
    <t>z centra</t>
  </si>
  <si>
    <t>Náměstí Míru - Blanická</t>
  </si>
  <si>
    <t>Nuselská</t>
  </si>
  <si>
    <t>Chotkova</t>
  </si>
  <si>
    <t>Jelení příkop - U Bruských kasáren</t>
  </si>
  <si>
    <t>nábř. Edvarda Beneše</t>
  </si>
  <si>
    <t>před křižovatkou s Letenským tunelem</t>
  </si>
  <si>
    <t>od čela zastávky Národní divadlo ke Smetanovu nábřeží</t>
  </si>
  <si>
    <t>Tylovo náměstí</t>
  </si>
  <si>
    <t>Jugoslávská - Rumunská</t>
  </si>
  <si>
    <t>Vodičkova</t>
  </si>
  <si>
    <t>Karlovo nám.</t>
  </si>
  <si>
    <t>Strossmayerovo nám.</t>
  </si>
  <si>
    <t>Újezd</t>
  </si>
  <si>
    <t>Na Perštýně - Karolíny Světlé</t>
  </si>
  <si>
    <t>Svatovítská</t>
  </si>
  <si>
    <t>Václavkova - Milady Horákově</t>
  </si>
  <si>
    <t>Komunardů</t>
  </si>
  <si>
    <t>Masarykovo nábřeží</t>
  </si>
  <si>
    <t>Na Struze - Myslíkova</t>
  </si>
  <si>
    <t>Seifertova</t>
  </si>
  <si>
    <t>Husinecká - Příběnická</t>
  </si>
  <si>
    <t>Štefánikův most</t>
  </si>
  <si>
    <t>celý most</t>
  </si>
  <si>
    <t>Karlovo náměstí</t>
  </si>
  <si>
    <t>Odborů - zast. Karlovo náměstí</t>
  </si>
  <si>
    <t>Resslova - zast. Moráň</t>
  </si>
  <si>
    <t>Smetanovo nábřeží</t>
  </si>
  <si>
    <t>Staroměstská</t>
  </si>
  <si>
    <t>Divadelní - přechod k zast. Karlovy Lázně</t>
  </si>
  <si>
    <t>nábř. Kapitána Jaroše</t>
  </si>
  <si>
    <t>před vyústěním Letenského tunelu</t>
  </si>
  <si>
    <t>2. část úseku Spálená - Karolíny Světlé</t>
  </si>
  <si>
    <t>Havlíčkova</t>
  </si>
  <si>
    <t>od nástupního ostrůvku k Hybernské</t>
  </si>
  <si>
    <t>Na Poříčí</t>
  </si>
  <si>
    <t>Sokolovská</t>
  </si>
  <si>
    <t>Českomoravská - U Balabenky</t>
  </si>
  <si>
    <t>Na Poříčí - V Celnici</t>
  </si>
  <si>
    <t>Jateční - Bubenské nábřeží</t>
  </si>
  <si>
    <t>Bubenské nábřeží - Tusarova</t>
  </si>
  <si>
    <t>Ječná</t>
  </si>
  <si>
    <t>Karlovo náměstí - Sokolská</t>
  </si>
  <si>
    <t>úsek</t>
  </si>
  <si>
    <t>Partyzánská</t>
  </si>
  <si>
    <t>křižovatka Výtoň</t>
  </si>
  <si>
    <t>Vrbenského - Na Zátorách</t>
  </si>
  <si>
    <t>Táboritská</t>
  </si>
  <si>
    <t>Radlická</t>
  </si>
  <si>
    <t>Švehlova</t>
  </si>
  <si>
    <t>Bieblova - vjezd do tunelu Mrázovka</t>
  </si>
  <si>
    <t>v úseku pod podjezdem ČD</t>
  </si>
  <si>
    <t>v úseku mezi Plaveckou a Libušinou, Svobodova</t>
  </si>
  <si>
    <t>Bubenské nábř.</t>
  </si>
  <si>
    <t>Zenklova</t>
  </si>
  <si>
    <t>Plynární</t>
  </si>
  <si>
    <t>v několika úsecích mezi Jankovcovou a Osadní</t>
  </si>
  <si>
    <t>Táborská</t>
  </si>
  <si>
    <t>před Lounských - Petra Rezka</t>
  </si>
  <si>
    <t>Dukelských Hrdinů</t>
  </si>
  <si>
    <t>Zenklova - Švábky</t>
  </si>
  <si>
    <t>Šimáčkova - Strojnická</t>
  </si>
  <si>
    <t>Blanická - Sázavská</t>
  </si>
  <si>
    <t>Na Slupi</t>
  </si>
  <si>
    <t>Svobodova</t>
  </si>
  <si>
    <t>před vídeňskou zastávkou Albertov</t>
  </si>
  <si>
    <t>od Výtoně</t>
  </si>
  <si>
    <t>za vyústěním Letenského tunelu</t>
  </si>
  <si>
    <t>Jiráskovo nám.</t>
  </si>
  <si>
    <t>zast. Jiráskovo nám. - Jiráskův most</t>
  </si>
  <si>
    <t>Milady Horákové</t>
  </si>
  <si>
    <t>U Sparty - Korunovační</t>
  </si>
  <si>
    <t>17. listopadu</t>
  </si>
  <si>
    <t>Na Rejdišti - Široká</t>
  </si>
  <si>
    <t>naproti protisměrné zastávce Plzeňka</t>
  </si>
  <si>
    <t>Pod Kesnerkou - odbočení TRAM do zast. Křížová</t>
  </si>
  <si>
    <t>směr Argentinská</t>
  </si>
  <si>
    <t>Železničářů - Argentinská</t>
  </si>
  <si>
    <t>Nárovní divadlo - Spálená</t>
  </si>
  <si>
    <t>Platnéřská - Křižovnické náměstí</t>
  </si>
  <si>
    <t>Dlouhá - Truhlářská</t>
  </si>
  <si>
    <t>Vyšehradský tunel - Libušina</t>
  </si>
  <si>
    <t>Švábky - Zenklova</t>
  </si>
  <si>
    <t>Nekvasilova - Švábky</t>
  </si>
  <si>
    <t>Spálená - Národní divadlo</t>
  </si>
  <si>
    <t>Jičínská</t>
  </si>
  <si>
    <t>Vinohradská</t>
  </si>
  <si>
    <t>před křižovatkou s Vinohradskou</t>
  </si>
  <si>
    <t>před a za křižovatkou s Italskou</t>
  </si>
  <si>
    <t>dostředně ke křižovatce s Vrbenského</t>
  </si>
  <si>
    <t>před křižovatkou se Svobodovou</t>
  </si>
  <si>
    <t>před křižovatkou s Vyšehradskou</t>
  </si>
  <si>
    <t>Karolíny Světlé - Národní divadlo</t>
  </si>
  <si>
    <t>před křižovatkou s Veletržní</t>
  </si>
  <si>
    <t>Dukelských hrdinů</t>
  </si>
  <si>
    <t>Těšnov</t>
  </si>
  <si>
    <t>před křižovatkou s Na Poříčí</t>
  </si>
  <si>
    <t>Slovenská - Budečská</t>
  </si>
  <si>
    <t>Národní</t>
  </si>
  <si>
    <t>Smetanovo nábř. - Karolíny Světlé</t>
  </si>
  <si>
    <t>rok</t>
  </si>
  <si>
    <t>délka</t>
  </si>
  <si>
    <t>součet</t>
  </si>
  <si>
    <t>PODÉLNÉ DĚLÍCÍ PRAHY</t>
  </si>
  <si>
    <t>před křižovatkou s Podolskou</t>
  </si>
  <si>
    <t>U Tržnice - Třebízského</t>
  </si>
  <si>
    <t>Klapkova</t>
  </si>
  <si>
    <t>Ke Stírce - Zenklova</t>
  </si>
  <si>
    <t>před křižovatkou s Vítěznou</t>
  </si>
  <si>
    <t>nábřeží Kapitána Jaroše</t>
  </si>
  <si>
    <t>před křižovatkou s Dukelských hrdinů</t>
  </si>
  <si>
    <t>před křižovatkou s Kostelní</t>
  </si>
  <si>
    <t>před křižovatkou s Klapkovou</t>
  </si>
  <si>
    <t>Flora - Lucemburská</t>
  </si>
  <si>
    <t>Lucemburská - Flora</t>
  </si>
  <si>
    <t>Vítězné náměstí - Kafkova</t>
  </si>
  <si>
    <t>před křižovatkou s U Brusnice</t>
  </si>
  <si>
    <t>Ostrčilovo náměstí</t>
  </si>
  <si>
    <t>v křižovatce</t>
  </si>
  <si>
    <t>Trojská</t>
  </si>
  <si>
    <t>Trojský most - zastávka Trojská</t>
  </si>
  <si>
    <t>Štefánikova</t>
  </si>
  <si>
    <t>Viktora Huga - Kartouzská</t>
  </si>
  <si>
    <t>Matoušova - Kartouzská</t>
  </si>
  <si>
    <t>před Karolíny Světlé</t>
  </si>
  <si>
    <t>Plzeňská</t>
  </si>
  <si>
    <t>zastávka Bertramka - zastávka U Zvonu</t>
  </si>
  <si>
    <t>zastávka U Zvonu - Podbělohorská</t>
  </si>
  <si>
    <t>zastávka Klamovka - Jinonická</t>
  </si>
  <si>
    <t>Vršovická</t>
  </si>
  <si>
    <t>Minská - Sportovní</t>
  </si>
  <si>
    <t>před Jugoslávskou</t>
  </si>
  <si>
    <t>před Otakarovou</t>
  </si>
  <si>
    <t>v křižovatce s Minskou</t>
  </si>
  <si>
    <t>před křižovatkou s Moskevskou</t>
  </si>
  <si>
    <t>nám. Courieových</t>
  </si>
  <si>
    <t>17. listopadu - Dvořákovo nábřeží</t>
  </si>
  <si>
    <t>před křižovatkou s Michelskou</t>
  </si>
  <si>
    <t>U Plynárny</t>
  </si>
  <si>
    <t>Nad Vinným potokem - U Botiče</t>
  </si>
  <si>
    <t>Nad Vinným potokem - zast. Plynárna Michle</t>
  </si>
  <si>
    <t>zast. Plynárna Michle - zast. Chodovská</t>
  </si>
  <si>
    <t>zast. Chodovská - Chodovská</t>
  </si>
  <si>
    <t>Křesomyslova</t>
  </si>
  <si>
    <t>Sekaninova - Závišova</t>
  </si>
  <si>
    <t>Kandertova - Primátorská</t>
  </si>
  <si>
    <t>Vosmíkových - Podlipného</t>
  </si>
  <si>
    <t>Italská - Španělská</t>
  </si>
  <si>
    <t>před Budečskou</t>
  </si>
  <si>
    <t>před Šumavskou</t>
  </si>
  <si>
    <t>před Boleslavskou</t>
  </si>
  <si>
    <t>Bubenské nábřeží - zastávka Dělnická</t>
  </si>
  <si>
    <t>zastávka Dělnická - Dělnická</t>
  </si>
  <si>
    <t>před a za zastávkou Tusarova</t>
  </si>
  <si>
    <t>Tusarova - Bubenské nábřeží</t>
  </si>
  <si>
    <t>před křižovatkou s Freyovou</t>
  </si>
  <si>
    <t>před Na Břehu</t>
  </si>
  <si>
    <t>před zastávkou Nádraží Vysočany</t>
  </si>
  <si>
    <t>zastávka Nádraží Vysočany - Krátkého</t>
  </si>
  <si>
    <t>Krátkého - zastávka Nádraží Vysočany</t>
  </si>
  <si>
    <t>zastávka Nádraží Vysočany - Paříkova</t>
  </si>
  <si>
    <t>u Na Břehu</t>
  </si>
  <si>
    <t>náměstí Generála Kutlvašra - zastávka Palouček</t>
  </si>
  <si>
    <t>před Petra Rezka</t>
  </si>
  <si>
    <t>Petra Rezka - Lounských</t>
  </si>
  <si>
    <t>Lounských - Na Pankráci</t>
  </si>
  <si>
    <t>zastávka Nuselská radnice - Nuselská</t>
  </si>
  <si>
    <t>nábřeží Edvarda Beneše</t>
  </si>
  <si>
    <t>před zastávkou Čechův most</t>
  </si>
  <si>
    <t>za zastávkou I. P. Pavlova</t>
  </si>
  <si>
    <t>Na Korábě - Na Sypkém a za Bulovkou</t>
  </si>
  <si>
    <t>pod Jižní spojkou</t>
  </si>
  <si>
    <t>Argentinská - zast. Holešovická tržnice</t>
  </si>
  <si>
    <t>nám. Jana Palacha</t>
  </si>
  <si>
    <t>před křižovatkou s Křižovnickou</t>
  </si>
  <si>
    <t>před zast. Holešovická tržnice</t>
  </si>
  <si>
    <t>Kafkova - Vítězné náměstí</t>
  </si>
  <si>
    <t>Vlastina</t>
  </si>
  <si>
    <t>za Drnovskou</t>
  </si>
  <si>
    <t>za Proseckou</t>
  </si>
  <si>
    <t>zast. Výtoň - Plavecká</t>
  </si>
  <si>
    <t>zast. Na Knížecí - Ostrovského</t>
  </si>
  <si>
    <t>zast. Plzeňka - U Královké louky</t>
  </si>
  <si>
    <t>křižovatka Bělehradská - Otakarova - Křesomyslova</t>
  </si>
  <si>
    <t>Tylovo nám. - zast. I. P. Pavlova</t>
  </si>
  <si>
    <t>zast. Podolská vodárna - vjezd do nemocnice</t>
  </si>
  <si>
    <t>Palackého náměstí - Jiráskovo náměstí</t>
  </si>
  <si>
    <t>před Jelením příkopem</t>
  </si>
  <si>
    <t>za křižovatkou s Badeniho</t>
  </si>
  <si>
    <t>v Dukelských hrdinů mezi zastávkou a křižovatkou</t>
  </si>
  <si>
    <t>od čela zast. Újezd k Vítězné</t>
  </si>
  <si>
    <t>od čela zast. Dělnická k Dělnické</t>
  </si>
  <si>
    <t>doměřit</t>
  </si>
  <si>
    <t>nám. Winstona Churchilla</t>
  </si>
  <si>
    <t>Krásova - zast. Viktoria Žižkov</t>
  </si>
  <si>
    <t>od rozšíření k Biskupské</t>
  </si>
  <si>
    <t>Českomoravská - U Balabenky (včetně)</t>
  </si>
  <si>
    <t>Olšanské náměstí - Ondříčkova</t>
  </si>
  <si>
    <t>v úseku mezi zastávkou Albertov a Na Slupi</t>
  </si>
  <si>
    <t>v úseku mezi zastávkou Dlouhá a Dlouhou</t>
  </si>
  <si>
    <t>doměřit po úpravě 2024</t>
  </si>
  <si>
    <t>za křižovatkou se Zenklovou</t>
  </si>
  <si>
    <t>před zast. Vodičkova</t>
  </si>
  <si>
    <t>doměřit / zanést po RTT</t>
  </si>
  <si>
    <t>Za Zenklova</t>
  </si>
  <si>
    <t>Blanická - zastávka Italská</t>
  </si>
  <si>
    <t>zast. Viktoria Žižkov - Krásova</t>
  </si>
  <si>
    <t>zast. Divadlo Na Fidlovačce - Na Fidlovačce</t>
  </si>
  <si>
    <t>zast. Palackého nám. - Dřevná</t>
  </si>
  <si>
    <t>před křižovatkou s Anglickou</t>
  </si>
  <si>
    <t>Náměstí Bří Synků - Táborská</t>
  </si>
  <si>
    <t>součet délky [m]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</si>
</sst>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9" formatCode="mm\/yyyy"/>
    <numFmt numFmtId="171" formatCode="0.0"/>
    <numFmt numFmtId="172" formatCode="yyyy"/>
    <numFmt numFmtId="173" formatCode="#,##0.0"/>
  </numFmts>
  <fonts count="10" x14ac:knownFonts="1">
    <font>
      <sz val="10"/>
      <name val="Arial CE"/>
      <charset val="238"/>
    </font>
    <font>
      <b/>
      <sz val="10"/>
      <name val="Arial"/>
      <family val="2"/>
    </font>
    <font>
      <sz val="10"/>
      <name val="Arial"/>
      <family val="2"/>
    </font>
    <font>
      <sz val="8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0" applyFont="1"/>
    <xf numFmtId="0" fontId="2" fillId="2" borderId="2" xfId="0" applyFont="1" applyFill="1" applyBorder="1" applyAlignment="1">
      <alignment horizontal="center"/>
    </xf>
    <xf numFmtId="169" fontId="2" fillId="0" borderId="1" xfId="0" applyNumberFormat="1" applyFont="1" applyBorder="1" applyAlignment="1">
      <alignment horizontal="center"/>
    </xf>
    <xf numFmtId="0" fontId="6" fillId="0" borderId="0" xfId="0" applyFont="1"/>
    <xf numFmtId="171" fontId="2" fillId="0" borderId="0" xfId="0" applyNumberFormat="1" applyFont="1"/>
    <xf numFmtId="0" fontId="2" fillId="0" borderId="1" xfId="0" applyFont="1" applyBorder="1" applyAlignment="1">
      <alignment horizontal="justify"/>
    </xf>
    <xf numFmtId="171" fontId="2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169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2" fontId="2" fillId="0" borderId="0" xfId="0" applyNumberFormat="1" applyFont="1"/>
    <xf numFmtId="172" fontId="2" fillId="0" borderId="1" xfId="0" applyNumberFormat="1" applyFont="1" applyBorder="1" applyAlignment="1">
      <alignment horizontal="center"/>
    </xf>
    <xf numFmtId="171" fontId="1" fillId="0" borderId="1" xfId="0" applyNumberFormat="1" applyFont="1" applyBorder="1" applyAlignment="1">
      <alignment horizontal="center" vertical="center" wrapText="1"/>
    </xf>
    <xf numFmtId="171" fontId="2" fillId="0" borderId="0" xfId="0" applyNumberFormat="1" applyFont="1" applyAlignment="1"/>
    <xf numFmtId="173" fontId="2" fillId="2" borderId="1" xfId="0" applyNumberFormat="1" applyFont="1" applyFill="1" applyBorder="1" applyAlignment="1"/>
    <xf numFmtId="0" fontId="4" fillId="2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/>
    <xf numFmtId="173" fontId="2" fillId="0" borderId="1" xfId="0" applyNumberFormat="1" applyFont="1" applyBorder="1" applyAlignment="1"/>
    <xf numFmtId="173" fontId="7" fillId="0" borderId="0" xfId="0" applyNumberFormat="1" applyFont="1" applyBorder="1" applyAlignment="1"/>
    <xf numFmtId="0" fontId="6" fillId="0" borderId="0" xfId="0" applyFont="1" applyBorder="1"/>
    <xf numFmtId="171" fontId="6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73" fontId="9" fillId="0" borderId="0" xfId="0" applyNumberFormat="1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Oddělovací</a:t>
            </a:r>
            <a:r>
              <a:rPr lang="cs-CZ" baseline="0"/>
              <a:t> tvarovky</a:t>
            </a:r>
            <a:endParaRPr lang="cs-CZ"/>
          </a:p>
        </c:rich>
      </c:tx>
      <c:layout>
        <c:manualLayout>
          <c:xMode val="edge"/>
          <c:yMode val="edge"/>
          <c:x val="0.35810846279350217"/>
          <c:y val="4.52830188679245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4605601217405"/>
          <c:y val="0.18867964145991184"/>
          <c:w val="0.82207278144286022"/>
          <c:h val="0.656604962115584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'Roční souhrny'!$A$2:$A$30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'Roční souhrny'!$C$2:$C$30</c:f>
              <c:numCache>
                <c:formatCode>#\ ##0.0</c:formatCode>
                <c:ptCount val="29"/>
                <c:pt idx="0">
                  <c:v>50</c:v>
                </c:pt>
                <c:pt idx="1">
                  <c:v>163.19999999999999</c:v>
                </c:pt>
                <c:pt idx="2">
                  <c:v>1272.9000000000001</c:v>
                </c:pt>
                <c:pt idx="3">
                  <c:v>2388.6000000000004</c:v>
                </c:pt>
                <c:pt idx="4">
                  <c:v>2932.0000000000005</c:v>
                </c:pt>
                <c:pt idx="5">
                  <c:v>3285.7000000000003</c:v>
                </c:pt>
                <c:pt idx="6">
                  <c:v>5319.9000000000005</c:v>
                </c:pt>
                <c:pt idx="7">
                  <c:v>6350.5</c:v>
                </c:pt>
                <c:pt idx="8">
                  <c:v>7602.9</c:v>
                </c:pt>
                <c:pt idx="9">
                  <c:v>8198.1999999999989</c:v>
                </c:pt>
                <c:pt idx="10">
                  <c:v>8617.9</c:v>
                </c:pt>
                <c:pt idx="11">
                  <c:v>8900.2999999999993</c:v>
                </c:pt>
                <c:pt idx="12">
                  <c:v>9384.5</c:v>
                </c:pt>
                <c:pt idx="13">
                  <c:v>9643.1</c:v>
                </c:pt>
                <c:pt idx="14">
                  <c:v>9844.7000000000007</c:v>
                </c:pt>
                <c:pt idx="15">
                  <c:v>9994.2000000000007</c:v>
                </c:pt>
                <c:pt idx="16">
                  <c:v>10194.400000000001</c:v>
                </c:pt>
                <c:pt idx="17">
                  <c:v>10186.700000000001</c:v>
                </c:pt>
                <c:pt idx="18">
                  <c:v>10683.6</c:v>
                </c:pt>
                <c:pt idx="19">
                  <c:v>11549.1</c:v>
                </c:pt>
                <c:pt idx="20">
                  <c:v>11890</c:v>
                </c:pt>
                <c:pt idx="21">
                  <c:v>12045.3</c:v>
                </c:pt>
                <c:pt idx="22">
                  <c:v>12365.199999999999</c:v>
                </c:pt>
                <c:pt idx="23">
                  <c:v>12683.289999999999</c:v>
                </c:pt>
                <c:pt idx="24">
                  <c:v>12977.39</c:v>
                </c:pt>
                <c:pt idx="25">
                  <c:v>13657.689999999999</c:v>
                </c:pt>
                <c:pt idx="26">
                  <c:v>13550.89</c:v>
                </c:pt>
                <c:pt idx="27">
                  <c:v>13725.39</c:v>
                </c:pt>
                <c:pt idx="28">
                  <c:v>13709.99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E-4A41-BEC7-6F0C41EE7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6852895"/>
        <c:axId val="1"/>
      </c:barChart>
      <c:catAx>
        <c:axId val="5868528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délka [m]</a:t>
                </a:r>
              </a:p>
            </c:rich>
          </c:tx>
          <c:layout>
            <c:manualLayout>
              <c:xMode val="edge"/>
              <c:yMode val="edge"/>
              <c:x val="3.0405405405405407E-2"/>
              <c:y val="0.45283098103303121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86852895"/>
        <c:crosses val="autoZero"/>
        <c:crossBetween val="between"/>
        <c:majorUnit val="5000"/>
      </c:valAx>
      <c:spPr>
        <a:solidFill>
          <a:srgbClr val="CCCC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Oddělovací</a:t>
            </a:r>
            <a:r>
              <a:rPr lang="cs-CZ" baseline="0"/>
              <a:t> tvarovky</a:t>
            </a:r>
            <a:endParaRPr lang="cs-CZ"/>
          </a:p>
        </c:rich>
      </c:tx>
      <c:layout>
        <c:manualLayout>
          <c:xMode val="edge"/>
          <c:yMode val="edge"/>
          <c:x val="0.35810846279350217"/>
          <c:y val="4.52830188679245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4605601217405"/>
          <c:y val="0.18867964145991184"/>
          <c:w val="0.82207278144286022"/>
          <c:h val="0.65660496211558472"/>
        </c:manualLayout>
      </c:layout>
      <c:lineChart>
        <c:grouping val="standard"/>
        <c:varyColors val="0"/>
        <c:ser>
          <c:idx val="0"/>
          <c:order val="0"/>
          <c:spPr>
            <a:solidFill>
              <a:srgbClr val="000080"/>
            </a:solidFill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Seznam!$E$3:$E$212</c:f>
              <c:numCache>
                <c:formatCode>General</c:formatCode>
                <c:ptCount val="210"/>
                <c:pt idx="0" formatCode="yyyy">
                  <c:v>35065</c:v>
                </c:pt>
                <c:pt idx="2" formatCode="mm\/yyyy">
                  <c:v>35704</c:v>
                </c:pt>
                <c:pt idx="3" formatCode="mm\/yyyy">
                  <c:v>35704</c:v>
                </c:pt>
                <c:pt idx="5" formatCode="mm\/yyyy">
                  <c:v>35977</c:v>
                </c:pt>
                <c:pt idx="6" formatCode="mm\/yyyy">
                  <c:v>35977</c:v>
                </c:pt>
                <c:pt idx="7" formatCode="mm\/yyyy">
                  <c:v>36039</c:v>
                </c:pt>
                <c:pt idx="8" formatCode="mm\/yyyy">
                  <c:v>36069</c:v>
                </c:pt>
                <c:pt idx="9" formatCode="mm\/yyyy">
                  <c:v>36069</c:v>
                </c:pt>
                <c:pt idx="10" formatCode="mm\/yyyy">
                  <c:v>36069</c:v>
                </c:pt>
                <c:pt idx="12" formatCode="mm\/yyyy">
                  <c:v>36404</c:v>
                </c:pt>
                <c:pt idx="13" formatCode="mm\/yyyy">
                  <c:v>36404</c:v>
                </c:pt>
                <c:pt idx="14" formatCode="mm\/yyyy">
                  <c:v>36434</c:v>
                </c:pt>
                <c:pt idx="15" formatCode="mm\/yyyy">
                  <c:v>36465</c:v>
                </c:pt>
                <c:pt idx="16" formatCode="mm\/yyyy">
                  <c:v>36495</c:v>
                </c:pt>
                <c:pt idx="17" formatCode="mm\/yyyy">
                  <c:v>36495</c:v>
                </c:pt>
                <c:pt idx="18" formatCode="mm\/yyyy">
                  <c:v>36495</c:v>
                </c:pt>
                <c:pt idx="20" formatCode="mm\/yyyy">
                  <c:v>36739</c:v>
                </c:pt>
                <c:pt idx="21" formatCode="mm\/yyyy">
                  <c:v>36831</c:v>
                </c:pt>
                <c:pt idx="22" formatCode="mm\/yyyy">
                  <c:v>36831</c:v>
                </c:pt>
                <c:pt idx="23" formatCode="mm\/yyyy">
                  <c:v>36831</c:v>
                </c:pt>
                <c:pt idx="24" formatCode="mm\/yyyy">
                  <c:v>36831</c:v>
                </c:pt>
                <c:pt idx="26" formatCode="mm\/yyyy">
                  <c:v>36982</c:v>
                </c:pt>
                <c:pt idx="27" formatCode="mm\/yyyy">
                  <c:v>37012</c:v>
                </c:pt>
                <c:pt idx="28" formatCode="mm\/yyyy">
                  <c:v>37043</c:v>
                </c:pt>
                <c:pt idx="29" formatCode="mm\/yyyy">
                  <c:v>37073</c:v>
                </c:pt>
                <c:pt idx="30" formatCode="mm\/yyyy">
                  <c:v>37104</c:v>
                </c:pt>
                <c:pt idx="31" formatCode="mm\/yyyy">
                  <c:v>37135</c:v>
                </c:pt>
                <c:pt idx="32" formatCode="mm\/yyyy">
                  <c:v>37226</c:v>
                </c:pt>
                <c:pt idx="33" formatCode="mm\/yyyy">
                  <c:v>37226</c:v>
                </c:pt>
                <c:pt idx="35" formatCode="mm\/yyyy">
                  <c:v>37408</c:v>
                </c:pt>
                <c:pt idx="36" formatCode="mm\/yyyy">
                  <c:v>37408</c:v>
                </c:pt>
                <c:pt idx="37" formatCode="mm\/yyyy">
                  <c:v>37469</c:v>
                </c:pt>
                <c:pt idx="38" formatCode="mm\/yyyy">
                  <c:v>37500</c:v>
                </c:pt>
                <c:pt idx="39" formatCode="mm\/yyyy">
                  <c:v>37500</c:v>
                </c:pt>
                <c:pt idx="40" formatCode="mm\/yyyy">
                  <c:v>37500</c:v>
                </c:pt>
                <c:pt idx="41" formatCode="mm\/yyyy">
                  <c:v>37530</c:v>
                </c:pt>
                <c:pt idx="42" formatCode="mm\/yyyy">
                  <c:v>37530</c:v>
                </c:pt>
                <c:pt idx="43" formatCode="mm\/yyyy">
                  <c:v>37530</c:v>
                </c:pt>
                <c:pt idx="44" formatCode="mm\/yyyy">
                  <c:v>37561</c:v>
                </c:pt>
                <c:pt idx="45" formatCode="mm\/yyyy">
                  <c:v>37561</c:v>
                </c:pt>
                <c:pt idx="46" formatCode="mm\/yyyy">
                  <c:v>37561</c:v>
                </c:pt>
                <c:pt idx="47" formatCode="mm\/yyyy">
                  <c:v>37591</c:v>
                </c:pt>
                <c:pt idx="48" formatCode="mm\/yyyy">
                  <c:v>37591</c:v>
                </c:pt>
                <c:pt idx="50" formatCode="mm\/yyyy">
                  <c:v>37742</c:v>
                </c:pt>
                <c:pt idx="51" formatCode="mm\/yyyy">
                  <c:v>37773</c:v>
                </c:pt>
                <c:pt idx="52" formatCode="mm\/yyyy">
                  <c:v>37773</c:v>
                </c:pt>
                <c:pt idx="53" formatCode="mm\/yyyy">
                  <c:v>37865</c:v>
                </c:pt>
                <c:pt idx="54" formatCode="mm\/yyyy">
                  <c:v>37865</c:v>
                </c:pt>
                <c:pt idx="55" formatCode="mm\/yyyy">
                  <c:v>37895</c:v>
                </c:pt>
                <c:pt idx="56" formatCode="mm\/yyyy">
                  <c:v>37895</c:v>
                </c:pt>
                <c:pt idx="57" formatCode="mm\/yyyy">
                  <c:v>37926</c:v>
                </c:pt>
                <c:pt idx="58" formatCode="mm\/yyyy">
                  <c:v>37926</c:v>
                </c:pt>
                <c:pt idx="60" formatCode="mm\/yyyy">
                  <c:v>38047</c:v>
                </c:pt>
                <c:pt idx="61" formatCode="mm\/yyyy">
                  <c:v>38047</c:v>
                </c:pt>
                <c:pt idx="62" formatCode="mm\/yyyy">
                  <c:v>38108</c:v>
                </c:pt>
                <c:pt idx="63" formatCode="mm\/yyyy">
                  <c:v>38139</c:v>
                </c:pt>
                <c:pt idx="64" formatCode="mm\/yyyy">
                  <c:v>38169</c:v>
                </c:pt>
                <c:pt idx="65" formatCode="mm\/yyyy">
                  <c:v>38200</c:v>
                </c:pt>
                <c:pt idx="67" formatCode="mm\/yyyy">
                  <c:v>38687</c:v>
                </c:pt>
                <c:pt idx="68" formatCode="mm\/yyyy">
                  <c:v>38687</c:v>
                </c:pt>
                <c:pt idx="70" formatCode="mm\/yyyy">
                  <c:v>38869</c:v>
                </c:pt>
                <c:pt idx="71" formatCode="mm\/yyyy">
                  <c:v>38899</c:v>
                </c:pt>
                <c:pt idx="72" formatCode="mm\/yyyy">
                  <c:v>38899</c:v>
                </c:pt>
                <c:pt idx="73" formatCode="mm\/yyyy">
                  <c:v>39022</c:v>
                </c:pt>
                <c:pt idx="74" formatCode="mm\/yyyy">
                  <c:v>39022</c:v>
                </c:pt>
                <c:pt idx="76" formatCode="mm\/yyyy">
                  <c:v>39264</c:v>
                </c:pt>
                <c:pt idx="77" formatCode="mm\/yyyy">
                  <c:v>39264</c:v>
                </c:pt>
                <c:pt idx="78" formatCode="mm\/yyyy">
                  <c:v>39295</c:v>
                </c:pt>
                <c:pt idx="79" formatCode="mm\/yyyy">
                  <c:v>39295</c:v>
                </c:pt>
                <c:pt idx="80" formatCode="mm\/yyyy">
                  <c:v>39295</c:v>
                </c:pt>
                <c:pt idx="81" formatCode="mm\/yyyy">
                  <c:v>39295</c:v>
                </c:pt>
                <c:pt idx="82" formatCode="mm\/yyyy">
                  <c:v>39356</c:v>
                </c:pt>
                <c:pt idx="84" formatCode="mm\/yyyy">
                  <c:v>39600</c:v>
                </c:pt>
                <c:pt idx="85" formatCode="mm\/yyyy">
                  <c:v>39753</c:v>
                </c:pt>
                <c:pt idx="86" formatCode="mm\/yyyy">
                  <c:v>39753</c:v>
                </c:pt>
                <c:pt idx="87" formatCode="mm\/yyyy">
                  <c:v>39753</c:v>
                </c:pt>
                <c:pt idx="88" formatCode="mm\/yyyy">
                  <c:v>39783</c:v>
                </c:pt>
                <c:pt idx="90" formatCode="mm\/yyyy">
                  <c:v>39904</c:v>
                </c:pt>
                <c:pt idx="91" formatCode="mm\/yyyy">
                  <c:v>39934</c:v>
                </c:pt>
                <c:pt idx="92" formatCode="mm\/yyyy">
                  <c:v>39934</c:v>
                </c:pt>
                <c:pt idx="93" formatCode="mm\/yyyy">
                  <c:v>39934</c:v>
                </c:pt>
                <c:pt idx="94" formatCode="mm\/yyyy">
                  <c:v>40148</c:v>
                </c:pt>
                <c:pt idx="96" formatCode="mm\/yyyy">
                  <c:v>40299</c:v>
                </c:pt>
                <c:pt idx="97" formatCode="mm\/yyyy">
                  <c:v>40391</c:v>
                </c:pt>
                <c:pt idx="98" formatCode="mm\/yyyy">
                  <c:v>40452</c:v>
                </c:pt>
                <c:pt idx="99" formatCode="mm\/yyyy">
                  <c:v>40452</c:v>
                </c:pt>
                <c:pt idx="100" formatCode="mm\/yyyy">
                  <c:v>40483</c:v>
                </c:pt>
                <c:pt idx="101" formatCode="mm\/yyyy">
                  <c:v>40452</c:v>
                </c:pt>
                <c:pt idx="102" formatCode="mm\/yyyy">
                  <c:v>40483</c:v>
                </c:pt>
                <c:pt idx="104" formatCode="mm\/yyyy">
                  <c:v>40756</c:v>
                </c:pt>
                <c:pt idx="105" formatCode="mm\/yyyy">
                  <c:v>40787</c:v>
                </c:pt>
                <c:pt idx="106" formatCode="mm\/yyyy">
                  <c:v>40817</c:v>
                </c:pt>
                <c:pt idx="107" formatCode="mm\/yyyy">
                  <c:v>40817</c:v>
                </c:pt>
                <c:pt idx="108" formatCode="mm\/yyyy">
                  <c:v>40848</c:v>
                </c:pt>
                <c:pt idx="110" formatCode="mm\/yyyy">
                  <c:v>40969</c:v>
                </c:pt>
                <c:pt idx="111" formatCode="mm\/yyyy">
                  <c:v>40969</c:v>
                </c:pt>
                <c:pt idx="112" formatCode="mm\/yyyy">
                  <c:v>40969</c:v>
                </c:pt>
                <c:pt idx="113" formatCode="mm\/yyyy">
                  <c:v>41153</c:v>
                </c:pt>
                <c:pt idx="114" formatCode="mm\/yyyy">
                  <c:v>41153</c:v>
                </c:pt>
                <c:pt idx="115" formatCode="mm\/yyyy">
                  <c:v>41153</c:v>
                </c:pt>
                <c:pt idx="117" formatCode="mm\/yyyy">
                  <c:v>41426</c:v>
                </c:pt>
                <c:pt idx="118" formatCode="mm\/yyyy">
                  <c:v>41791</c:v>
                </c:pt>
                <c:pt idx="119" formatCode="mm\/yyyy">
                  <c:v>41518</c:v>
                </c:pt>
                <c:pt idx="120" formatCode="mm\/yyyy">
                  <c:v>41518</c:v>
                </c:pt>
                <c:pt idx="121" formatCode="mm\/yyyy">
                  <c:v>41518</c:v>
                </c:pt>
                <c:pt idx="122" formatCode="mm\/yyyy">
                  <c:v>41579</c:v>
                </c:pt>
                <c:pt idx="123" formatCode="mm\/yyyy">
                  <c:v>41609</c:v>
                </c:pt>
                <c:pt idx="125" formatCode="mm\/yyyy">
                  <c:v>41791</c:v>
                </c:pt>
                <c:pt idx="126" formatCode="mm\/yyyy">
                  <c:v>41913</c:v>
                </c:pt>
                <c:pt idx="127" formatCode="mm\/yyyy">
                  <c:v>41944</c:v>
                </c:pt>
                <c:pt idx="128" formatCode="mm\/yyyy">
                  <c:v>41944</c:v>
                </c:pt>
                <c:pt idx="130" formatCode="mm\/yyyy">
                  <c:v>42156</c:v>
                </c:pt>
                <c:pt idx="131" formatCode="mm\/yyyy">
                  <c:v>42217</c:v>
                </c:pt>
                <c:pt idx="132" formatCode="mm\/yyyy">
                  <c:v>42248</c:v>
                </c:pt>
                <c:pt idx="133" formatCode="mm\/yyyy">
                  <c:v>42248</c:v>
                </c:pt>
                <c:pt idx="134" formatCode="mm\/yyyy">
                  <c:v>42248</c:v>
                </c:pt>
                <c:pt idx="135" formatCode="mm\/yyyy">
                  <c:v>42248</c:v>
                </c:pt>
                <c:pt idx="136" formatCode="mm\/yyyy">
                  <c:v>42278</c:v>
                </c:pt>
                <c:pt idx="137" formatCode="mm\/yyyy">
                  <c:v>42278</c:v>
                </c:pt>
                <c:pt idx="138" formatCode="mm\/yyyy">
                  <c:v>42278</c:v>
                </c:pt>
                <c:pt idx="139" formatCode="mm\/yyyy">
                  <c:v>42337</c:v>
                </c:pt>
                <c:pt idx="140" formatCode="mm\/yyyy">
                  <c:v>42336</c:v>
                </c:pt>
                <c:pt idx="141" formatCode="mm\/yyyy">
                  <c:v>42337</c:v>
                </c:pt>
                <c:pt idx="142" formatCode="mm\/yyyy">
                  <c:v>42339</c:v>
                </c:pt>
                <c:pt idx="143" formatCode="mm\/yyyy">
                  <c:v>42339</c:v>
                </c:pt>
                <c:pt idx="145" formatCode="mm\/yyyy">
                  <c:v>42461</c:v>
                </c:pt>
                <c:pt idx="146" formatCode="mm\/yyyy">
                  <c:v>42491</c:v>
                </c:pt>
                <c:pt idx="147" formatCode="mm\/yyyy">
                  <c:v>42583</c:v>
                </c:pt>
                <c:pt idx="148" formatCode="mm\/yyyy">
                  <c:v>42675</c:v>
                </c:pt>
                <c:pt idx="149" formatCode="mm\/yyyy">
                  <c:v>42675</c:v>
                </c:pt>
                <c:pt idx="150" formatCode="mm\/yyyy">
                  <c:v>42675</c:v>
                </c:pt>
                <c:pt idx="151" formatCode="mm\/yyyy">
                  <c:v>42675</c:v>
                </c:pt>
                <c:pt idx="153" formatCode="mm\/yyyy">
                  <c:v>42795</c:v>
                </c:pt>
                <c:pt idx="154" formatCode="mm\/yyyy">
                  <c:v>42795</c:v>
                </c:pt>
                <c:pt idx="155" formatCode="mm\/yyyy">
                  <c:v>42887</c:v>
                </c:pt>
                <c:pt idx="156" formatCode="mm\/yyyy">
                  <c:v>42887</c:v>
                </c:pt>
                <c:pt idx="157" formatCode="mm\/yyyy">
                  <c:v>43070</c:v>
                </c:pt>
                <c:pt idx="158" formatCode="mm\/yyyy">
                  <c:v>43070</c:v>
                </c:pt>
                <c:pt idx="160" formatCode="mm\/yyyy">
                  <c:v>43313</c:v>
                </c:pt>
                <c:pt idx="161" formatCode="mm\/yyyy">
                  <c:v>43313</c:v>
                </c:pt>
                <c:pt idx="162" formatCode="mm\/yyyy">
                  <c:v>43313</c:v>
                </c:pt>
                <c:pt idx="164" formatCode="mm\/yyyy">
                  <c:v>43647</c:v>
                </c:pt>
                <c:pt idx="165" formatCode="mm\/yyyy">
                  <c:v>43647</c:v>
                </c:pt>
                <c:pt idx="166" formatCode="mm\/yyyy">
                  <c:v>43647</c:v>
                </c:pt>
                <c:pt idx="167" formatCode="mm\/yyyy">
                  <c:v>43647</c:v>
                </c:pt>
                <c:pt idx="168" formatCode="mm\/yyyy">
                  <c:v>43647</c:v>
                </c:pt>
                <c:pt idx="169" formatCode="mm\/yyyy">
                  <c:v>43647</c:v>
                </c:pt>
                <c:pt idx="170" formatCode="mm\/yyyy">
                  <c:v>43647</c:v>
                </c:pt>
                <c:pt idx="171" formatCode="mm\/yyyy">
                  <c:v>43761</c:v>
                </c:pt>
                <c:pt idx="172" formatCode="mm\/yyyy">
                  <c:v>43761</c:v>
                </c:pt>
                <c:pt idx="173" formatCode="mm\/yyyy">
                  <c:v>43761</c:v>
                </c:pt>
                <c:pt idx="174" formatCode="mm\/yyyy">
                  <c:v>43761</c:v>
                </c:pt>
                <c:pt idx="176" formatCode="mm\/yyyy">
                  <c:v>43922</c:v>
                </c:pt>
                <c:pt idx="177" formatCode="mm\/yyyy">
                  <c:v>43922</c:v>
                </c:pt>
                <c:pt idx="178" formatCode="mm\/yyyy">
                  <c:v>43922</c:v>
                </c:pt>
                <c:pt idx="179" formatCode="mm\/yyyy">
                  <c:v>43922</c:v>
                </c:pt>
                <c:pt idx="180" formatCode="mm\/yyyy">
                  <c:v>43922</c:v>
                </c:pt>
                <c:pt idx="181" formatCode="mm\/yyyy">
                  <c:v>43922</c:v>
                </c:pt>
                <c:pt idx="183" formatCode="mm\/yyyy">
                  <c:v>44348</c:v>
                </c:pt>
                <c:pt idx="184" formatCode="mm\/yyyy">
                  <c:v>44348</c:v>
                </c:pt>
                <c:pt idx="185" formatCode="mm\/yyyy">
                  <c:v>44348</c:v>
                </c:pt>
                <c:pt idx="186" formatCode="mm\/yyyy">
                  <c:v>44348</c:v>
                </c:pt>
                <c:pt idx="187" formatCode="mm\/yyyy">
                  <c:v>44348</c:v>
                </c:pt>
                <c:pt idx="188" formatCode="mm\/yyyy">
                  <c:v>44348</c:v>
                </c:pt>
                <c:pt idx="189" formatCode="mm\/yyyy">
                  <c:v>44440</c:v>
                </c:pt>
                <c:pt idx="190" formatCode="mm\/yyyy">
                  <c:v>44470</c:v>
                </c:pt>
                <c:pt idx="191" formatCode="mm\/yyyy">
                  <c:v>44470</c:v>
                </c:pt>
                <c:pt idx="192" formatCode="mm\/yyyy">
                  <c:v>44501</c:v>
                </c:pt>
                <c:pt idx="193" formatCode="mm\/yyyy">
                  <c:v>44501</c:v>
                </c:pt>
                <c:pt idx="195" formatCode="mm\/yyyy">
                  <c:v>44562</c:v>
                </c:pt>
                <c:pt idx="196" formatCode="mm\/yyyy">
                  <c:v>44621</c:v>
                </c:pt>
                <c:pt idx="197" formatCode="mm\/yyyy">
                  <c:v>44682</c:v>
                </c:pt>
                <c:pt idx="198" formatCode="mm\/yyyy">
                  <c:v>44774</c:v>
                </c:pt>
                <c:pt idx="199" formatCode="mm\/yyyy">
                  <c:v>44774</c:v>
                </c:pt>
                <c:pt idx="201" formatCode="mm\/yyyy">
                  <c:v>45081</c:v>
                </c:pt>
                <c:pt idx="202" formatCode="mm\/yyyy">
                  <c:v>45107</c:v>
                </c:pt>
                <c:pt idx="203" formatCode="mm\/yyyy">
                  <c:v>45107</c:v>
                </c:pt>
                <c:pt idx="204" formatCode="mm\/yyyy">
                  <c:v>45200</c:v>
                </c:pt>
                <c:pt idx="205" formatCode="mm\/yyyy">
                  <c:v>45231</c:v>
                </c:pt>
                <c:pt idx="207" formatCode="mm\/yyyy">
                  <c:v>45444</c:v>
                </c:pt>
                <c:pt idx="208" formatCode="mm\/yyyy">
                  <c:v>45444</c:v>
                </c:pt>
                <c:pt idx="209" formatCode="mm\/yyyy">
                  <c:v>45505</c:v>
                </c:pt>
              </c:numCache>
            </c:numRef>
          </c:cat>
          <c:val>
            <c:numRef>
              <c:f>Seznam!$F$3:$F$212</c:f>
              <c:numCache>
                <c:formatCode>General</c:formatCode>
                <c:ptCount val="210"/>
                <c:pt idx="0">
                  <c:v>50</c:v>
                </c:pt>
                <c:pt idx="2">
                  <c:v>90</c:v>
                </c:pt>
                <c:pt idx="3">
                  <c:v>163.19999999999999</c:v>
                </c:pt>
                <c:pt idx="5">
                  <c:v>239.79999999999998</c:v>
                </c:pt>
                <c:pt idx="6">
                  <c:v>350.09999999999997</c:v>
                </c:pt>
                <c:pt idx="7">
                  <c:v>615.09999999999991</c:v>
                </c:pt>
                <c:pt idx="8">
                  <c:v>954.09999999999991</c:v>
                </c:pt>
                <c:pt idx="9">
                  <c:v>1014.1999999999999</c:v>
                </c:pt>
                <c:pt idx="10">
                  <c:v>1272.8999999999999</c:v>
                </c:pt>
                <c:pt idx="12">
                  <c:v>1529.8999999999999</c:v>
                </c:pt>
                <c:pt idx="13">
                  <c:v>1559.8999999999999</c:v>
                </c:pt>
                <c:pt idx="14">
                  <c:v>1589.8999999999999</c:v>
                </c:pt>
                <c:pt idx="15">
                  <c:v>1755.4999999999998</c:v>
                </c:pt>
                <c:pt idx="16">
                  <c:v>2169.5</c:v>
                </c:pt>
                <c:pt idx="17">
                  <c:v>2305.4</c:v>
                </c:pt>
                <c:pt idx="18">
                  <c:v>2388.6</c:v>
                </c:pt>
                <c:pt idx="20">
                  <c:v>2538.9</c:v>
                </c:pt>
                <c:pt idx="21">
                  <c:v>2563.5</c:v>
                </c:pt>
                <c:pt idx="22">
                  <c:v>2728.8</c:v>
                </c:pt>
                <c:pt idx="23">
                  <c:v>2854.7000000000003</c:v>
                </c:pt>
                <c:pt idx="24">
                  <c:v>2932.0000000000005</c:v>
                </c:pt>
                <c:pt idx="26">
                  <c:v>2988.5000000000005</c:v>
                </c:pt>
                <c:pt idx="27">
                  <c:v>3023.5000000000005</c:v>
                </c:pt>
                <c:pt idx="28">
                  <c:v>3109.4000000000005</c:v>
                </c:pt>
                <c:pt idx="29">
                  <c:v>3150.0000000000005</c:v>
                </c:pt>
                <c:pt idx="30">
                  <c:v>3175.0000000000005</c:v>
                </c:pt>
                <c:pt idx="31">
                  <c:v>3186.3000000000006</c:v>
                </c:pt>
                <c:pt idx="32">
                  <c:v>3225.7000000000007</c:v>
                </c:pt>
                <c:pt idx="33">
                  <c:v>3285.7000000000007</c:v>
                </c:pt>
                <c:pt idx="35">
                  <c:v>3439.7000000000007</c:v>
                </c:pt>
                <c:pt idx="36">
                  <c:v>3486.7000000000007</c:v>
                </c:pt>
                <c:pt idx="37">
                  <c:v>3808.1000000000008</c:v>
                </c:pt>
                <c:pt idx="38">
                  <c:v>4104.7000000000007</c:v>
                </c:pt>
                <c:pt idx="39">
                  <c:v>4181.9000000000005</c:v>
                </c:pt>
                <c:pt idx="40">
                  <c:v>4244.4000000000005</c:v>
                </c:pt>
                <c:pt idx="41">
                  <c:v>4685.5000000000009</c:v>
                </c:pt>
                <c:pt idx="42">
                  <c:v>4730.1000000000013</c:v>
                </c:pt>
                <c:pt idx="43">
                  <c:v>4835.0000000000009</c:v>
                </c:pt>
                <c:pt idx="44">
                  <c:v>4929.5000000000009</c:v>
                </c:pt>
                <c:pt idx="45">
                  <c:v>5133.9000000000005</c:v>
                </c:pt>
                <c:pt idx="46">
                  <c:v>5264.9000000000005</c:v>
                </c:pt>
                <c:pt idx="47">
                  <c:v>5289.9000000000005</c:v>
                </c:pt>
                <c:pt idx="48">
                  <c:v>5319.9000000000005</c:v>
                </c:pt>
                <c:pt idx="50">
                  <c:v>5415.2000000000007</c:v>
                </c:pt>
                <c:pt idx="51">
                  <c:v>5564.9000000000005</c:v>
                </c:pt>
                <c:pt idx="52">
                  <c:v>5660.1</c:v>
                </c:pt>
                <c:pt idx="53">
                  <c:v>5941.5</c:v>
                </c:pt>
                <c:pt idx="54">
                  <c:v>6041.5</c:v>
                </c:pt>
                <c:pt idx="55">
                  <c:v>6117.1</c:v>
                </c:pt>
                <c:pt idx="56">
                  <c:v>6167.1</c:v>
                </c:pt>
                <c:pt idx="57">
                  <c:v>6232.5</c:v>
                </c:pt>
                <c:pt idx="58">
                  <c:v>6350.5</c:v>
                </c:pt>
                <c:pt idx="60">
                  <c:v>6843.2</c:v>
                </c:pt>
                <c:pt idx="61">
                  <c:v>7090.2</c:v>
                </c:pt>
                <c:pt idx="62">
                  <c:v>7143.2</c:v>
                </c:pt>
                <c:pt idx="63">
                  <c:v>7244.2</c:v>
                </c:pt>
                <c:pt idx="64">
                  <c:v>7274.2</c:v>
                </c:pt>
                <c:pt idx="65">
                  <c:v>7602.9</c:v>
                </c:pt>
                <c:pt idx="67">
                  <c:v>7899.0999999999995</c:v>
                </c:pt>
                <c:pt idx="68">
                  <c:v>8198.1999999999989</c:v>
                </c:pt>
                <c:pt idx="70">
                  <c:v>8272.9</c:v>
                </c:pt>
                <c:pt idx="71">
                  <c:v>8424.1</c:v>
                </c:pt>
                <c:pt idx="72">
                  <c:v>8487.6</c:v>
                </c:pt>
                <c:pt idx="73">
                  <c:v>8551.6</c:v>
                </c:pt>
                <c:pt idx="74">
                  <c:v>8617.9</c:v>
                </c:pt>
                <c:pt idx="76">
                  <c:v>8634.6</c:v>
                </c:pt>
                <c:pt idx="77">
                  <c:v>8659.6</c:v>
                </c:pt>
                <c:pt idx="78">
                  <c:v>8650.6</c:v>
                </c:pt>
                <c:pt idx="79">
                  <c:v>8767.3000000000011</c:v>
                </c:pt>
                <c:pt idx="80">
                  <c:v>8852.3000000000011</c:v>
                </c:pt>
                <c:pt idx="81">
                  <c:v>8847.3000000000011</c:v>
                </c:pt>
                <c:pt idx="82">
                  <c:v>8900.3000000000011</c:v>
                </c:pt>
                <c:pt idx="84">
                  <c:v>9072.8000000000011</c:v>
                </c:pt>
                <c:pt idx="85">
                  <c:v>9143.3000000000011</c:v>
                </c:pt>
                <c:pt idx="86">
                  <c:v>9290.8000000000011</c:v>
                </c:pt>
                <c:pt idx="87">
                  <c:v>9339.5000000000018</c:v>
                </c:pt>
                <c:pt idx="88">
                  <c:v>9384.5000000000018</c:v>
                </c:pt>
                <c:pt idx="90">
                  <c:v>9448.1000000000022</c:v>
                </c:pt>
                <c:pt idx="91">
                  <c:v>9472.9000000000015</c:v>
                </c:pt>
                <c:pt idx="92">
                  <c:v>9557.9000000000015</c:v>
                </c:pt>
                <c:pt idx="93">
                  <c:v>9633.1000000000022</c:v>
                </c:pt>
                <c:pt idx="94">
                  <c:v>9643.1000000000022</c:v>
                </c:pt>
                <c:pt idx="96">
                  <c:v>9737.1000000000022</c:v>
                </c:pt>
                <c:pt idx="97">
                  <c:v>9718.2000000000025</c:v>
                </c:pt>
                <c:pt idx="98">
                  <c:v>9729.1000000000022</c:v>
                </c:pt>
                <c:pt idx="99">
                  <c:v>9738.6000000000022</c:v>
                </c:pt>
                <c:pt idx="100">
                  <c:v>9758.5000000000018</c:v>
                </c:pt>
                <c:pt idx="101">
                  <c:v>9796.3000000000011</c:v>
                </c:pt>
                <c:pt idx="102">
                  <c:v>9844.7000000000007</c:v>
                </c:pt>
                <c:pt idx="104">
                  <c:v>9840.2000000000007</c:v>
                </c:pt>
                <c:pt idx="105">
                  <c:v>9864.5</c:v>
                </c:pt>
                <c:pt idx="106">
                  <c:v>9901.6</c:v>
                </c:pt>
                <c:pt idx="107">
                  <c:v>9932.7000000000007</c:v>
                </c:pt>
                <c:pt idx="108">
                  <c:v>9994.2000000000007</c:v>
                </c:pt>
                <c:pt idx="110">
                  <c:v>10054.400000000001</c:v>
                </c:pt>
                <c:pt idx="111">
                  <c:v>10098.400000000001</c:v>
                </c:pt>
                <c:pt idx="112">
                  <c:v>10129.800000000001</c:v>
                </c:pt>
                <c:pt idx="113">
                  <c:v>10235.800000000001</c:v>
                </c:pt>
                <c:pt idx="114">
                  <c:v>10366.900000000001</c:v>
                </c:pt>
                <c:pt idx="115">
                  <c:v>10194.400000000001</c:v>
                </c:pt>
                <c:pt idx="117">
                  <c:v>10147.400000000001</c:v>
                </c:pt>
                <c:pt idx="118">
                  <c:v>10122.400000000001</c:v>
                </c:pt>
                <c:pt idx="119">
                  <c:v>10202.400000000001</c:v>
                </c:pt>
                <c:pt idx="120">
                  <c:v>10263.300000000001</c:v>
                </c:pt>
                <c:pt idx="121">
                  <c:v>10109.300000000001</c:v>
                </c:pt>
                <c:pt idx="122">
                  <c:v>10145.800000000001</c:v>
                </c:pt>
                <c:pt idx="123">
                  <c:v>10161.700000000001</c:v>
                </c:pt>
                <c:pt idx="125">
                  <c:v>10209.700000000001</c:v>
                </c:pt>
                <c:pt idx="126">
                  <c:v>10581.900000000001</c:v>
                </c:pt>
                <c:pt idx="127">
                  <c:v>10653.600000000002</c:v>
                </c:pt>
                <c:pt idx="128">
                  <c:v>10683.600000000002</c:v>
                </c:pt>
                <c:pt idx="130">
                  <c:v>10702.400000000001</c:v>
                </c:pt>
                <c:pt idx="131">
                  <c:v>10657.400000000001</c:v>
                </c:pt>
                <c:pt idx="132">
                  <c:v>10697.7</c:v>
                </c:pt>
                <c:pt idx="133">
                  <c:v>10757.5</c:v>
                </c:pt>
                <c:pt idx="134">
                  <c:v>10710.5</c:v>
                </c:pt>
                <c:pt idx="135">
                  <c:v>10694.5</c:v>
                </c:pt>
                <c:pt idx="136">
                  <c:v>10922.6</c:v>
                </c:pt>
                <c:pt idx="137">
                  <c:v>11344.300000000001</c:v>
                </c:pt>
                <c:pt idx="138">
                  <c:v>11368.400000000001</c:v>
                </c:pt>
                <c:pt idx="139">
                  <c:v>11427.800000000001</c:v>
                </c:pt>
                <c:pt idx="140">
                  <c:v>11408.300000000001</c:v>
                </c:pt>
                <c:pt idx="141">
                  <c:v>11456.300000000001</c:v>
                </c:pt>
                <c:pt idx="142">
                  <c:v>11496.2</c:v>
                </c:pt>
                <c:pt idx="143">
                  <c:v>11549.1</c:v>
                </c:pt>
                <c:pt idx="145">
                  <c:v>11583.4</c:v>
                </c:pt>
                <c:pt idx="146">
                  <c:v>11483.4</c:v>
                </c:pt>
                <c:pt idx="147">
                  <c:v>11513.4</c:v>
                </c:pt>
                <c:pt idx="148">
                  <c:v>11540.5</c:v>
                </c:pt>
                <c:pt idx="149">
                  <c:v>11574</c:v>
                </c:pt>
                <c:pt idx="150">
                  <c:v>11677.2</c:v>
                </c:pt>
                <c:pt idx="151">
                  <c:v>11890</c:v>
                </c:pt>
                <c:pt idx="153">
                  <c:v>12008.8</c:v>
                </c:pt>
                <c:pt idx="154">
                  <c:v>12064.4</c:v>
                </c:pt>
                <c:pt idx="155">
                  <c:v>12054.4</c:v>
                </c:pt>
                <c:pt idx="156">
                  <c:v>12029.6</c:v>
                </c:pt>
                <c:pt idx="157">
                  <c:v>12004.6</c:v>
                </c:pt>
                <c:pt idx="158">
                  <c:v>12045.300000000001</c:v>
                </c:pt>
                <c:pt idx="160">
                  <c:v>12208.000000000002</c:v>
                </c:pt>
                <c:pt idx="161">
                  <c:v>12412.500000000002</c:v>
                </c:pt>
                <c:pt idx="162">
                  <c:v>12365.200000000003</c:v>
                </c:pt>
                <c:pt idx="164">
                  <c:v>12419.300000000003</c:v>
                </c:pt>
                <c:pt idx="165">
                  <c:v>12491.500000000004</c:v>
                </c:pt>
                <c:pt idx="166">
                  <c:v>12545.300000000003</c:v>
                </c:pt>
                <c:pt idx="167">
                  <c:v>12483.800000000003</c:v>
                </c:pt>
                <c:pt idx="168">
                  <c:v>12503.900000000003</c:v>
                </c:pt>
                <c:pt idx="169">
                  <c:v>12534.100000000004</c:v>
                </c:pt>
                <c:pt idx="170">
                  <c:v>12568.400000000003</c:v>
                </c:pt>
                <c:pt idx="171">
                  <c:v>12665.000000000004</c:v>
                </c:pt>
                <c:pt idx="172">
                  <c:v>12665.200000000004</c:v>
                </c:pt>
                <c:pt idx="173">
                  <c:v>12683.350000000004</c:v>
                </c:pt>
                <c:pt idx="174">
                  <c:v>12683.290000000005</c:v>
                </c:pt>
                <c:pt idx="176">
                  <c:v>12708.790000000005</c:v>
                </c:pt>
                <c:pt idx="177">
                  <c:v>12751.090000000004</c:v>
                </c:pt>
                <c:pt idx="178">
                  <c:v>12868.890000000003</c:v>
                </c:pt>
                <c:pt idx="179">
                  <c:v>12916.390000000003</c:v>
                </c:pt>
                <c:pt idx="180">
                  <c:v>12952.590000000004</c:v>
                </c:pt>
                <c:pt idx="181">
                  <c:v>12977.390000000003</c:v>
                </c:pt>
                <c:pt idx="183">
                  <c:v>13042.690000000002</c:v>
                </c:pt>
                <c:pt idx="184">
                  <c:v>13070.790000000003</c:v>
                </c:pt>
                <c:pt idx="185">
                  <c:v>13128.390000000003</c:v>
                </c:pt>
                <c:pt idx="186">
                  <c:v>13418.590000000004</c:v>
                </c:pt>
                <c:pt idx="187">
                  <c:v>13418.690000000004</c:v>
                </c:pt>
                <c:pt idx="188">
                  <c:v>13449.190000000004</c:v>
                </c:pt>
                <c:pt idx="189">
                  <c:v>13511.390000000005</c:v>
                </c:pt>
                <c:pt idx="190">
                  <c:v>13487.190000000004</c:v>
                </c:pt>
                <c:pt idx="191">
                  <c:v>13457.190000000004</c:v>
                </c:pt>
                <c:pt idx="192">
                  <c:v>13681.190000000004</c:v>
                </c:pt>
                <c:pt idx="193">
                  <c:v>13657.690000000004</c:v>
                </c:pt>
                <c:pt idx="195">
                  <c:v>13627.690000000004</c:v>
                </c:pt>
                <c:pt idx="196">
                  <c:v>13638.390000000005</c:v>
                </c:pt>
                <c:pt idx="197">
                  <c:v>13619.390000000005</c:v>
                </c:pt>
                <c:pt idx="198">
                  <c:v>13590.890000000005</c:v>
                </c:pt>
                <c:pt idx="199">
                  <c:v>13550.890000000005</c:v>
                </c:pt>
                <c:pt idx="201">
                  <c:v>13570.890000000005</c:v>
                </c:pt>
                <c:pt idx="202">
                  <c:v>13548.890000000005</c:v>
                </c:pt>
                <c:pt idx="203">
                  <c:v>13638.890000000005</c:v>
                </c:pt>
                <c:pt idx="204">
                  <c:v>13700.390000000005</c:v>
                </c:pt>
                <c:pt idx="205">
                  <c:v>13725.390000000005</c:v>
                </c:pt>
                <c:pt idx="207">
                  <c:v>13730.990000000005</c:v>
                </c:pt>
                <c:pt idx="208">
                  <c:v>13722.990000000005</c:v>
                </c:pt>
                <c:pt idx="209">
                  <c:v>13709.990000000005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47-4BE6-8293-8A7EDB595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6852895"/>
        <c:axId val="1"/>
      </c:lineChart>
      <c:dateAx>
        <c:axId val="586852895"/>
        <c:scaling>
          <c:orientation val="minMax"/>
          <c:max val="45627"/>
          <c:min val="35065"/>
        </c:scaling>
        <c:delete val="0"/>
        <c:axPos val="b"/>
        <c:numFmt formatCode="yy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days"/>
        <c:majorUnit val="4"/>
        <c:majorTimeUnit val="years"/>
      </c:dateAx>
      <c:valAx>
        <c:axId val="1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délka [m]</a:t>
                </a:r>
              </a:p>
            </c:rich>
          </c:tx>
          <c:layout>
            <c:manualLayout>
              <c:xMode val="edge"/>
              <c:yMode val="edge"/>
              <c:x val="3.0405405405405407E-2"/>
              <c:y val="0.45283098103303121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86852895"/>
        <c:crosses val="autoZero"/>
        <c:crossBetween val="between"/>
        <c:majorUnit val="5000"/>
      </c:valAx>
      <c:spPr>
        <a:solidFill>
          <a:srgbClr val="CCCC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13</xdr:col>
      <xdr:colOff>152400</xdr:colOff>
      <xdr:row>18</xdr:row>
      <xdr:rowOff>0</xdr:rowOff>
    </xdr:to>
    <xdr:graphicFrame macro="">
      <xdr:nvGraphicFramePr>
        <xdr:cNvPr id="137220" name="Chart 1">
          <a:extLst>
            <a:ext uri="{FF2B5EF4-FFF2-40B4-BE49-F238E27FC236}">
              <a16:creationId xmlns:a16="http://schemas.microsoft.com/office/drawing/2014/main" id="{77CCD1CA-8BD4-FD39-E29D-69431E5B96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19</xdr:row>
      <xdr:rowOff>0</xdr:rowOff>
    </xdr:from>
    <xdr:to>
      <xdr:col>13</xdr:col>
      <xdr:colOff>152400</xdr:colOff>
      <xdr:row>36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F770B0-B56F-4BE0-ABFF-ACEE920A3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C68FC-DB56-4C07-905D-05CAD84762F3}">
  <dimension ref="A1:I212"/>
  <sheetViews>
    <sheetView tabSelected="1" topLeftCell="A156" zoomScale="80" workbookViewId="0">
      <selection activeCell="A212" sqref="A212"/>
    </sheetView>
  </sheetViews>
  <sheetFormatPr defaultRowHeight="12.75" x14ac:dyDescent="0.2"/>
  <cols>
    <col min="1" max="1" width="23.5703125" style="1" customWidth="1"/>
    <col min="2" max="2" width="21.7109375" style="1" customWidth="1"/>
    <col min="3" max="3" width="50.85546875" style="1" customWidth="1"/>
    <col min="4" max="4" width="8.5703125" style="1" customWidth="1"/>
    <col min="5" max="5" width="10.42578125" style="1" customWidth="1"/>
    <col min="6" max="6" width="10.42578125" style="17" customWidth="1"/>
    <col min="7" max="7" width="0" style="1" hidden="1" customWidth="1"/>
    <col min="8" max="16384" width="9.140625" style="1"/>
  </cols>
  <sheetData>
    <row r="1" spans="1:7" ht="19.5" customHeight="1" x14ac:dyDescent="0.25">
      <c r="A1" s="19" t="s">
        <v>123</v>
      </c>
      <c r="B1" s="20"/>
      <c r="C1" s="20"/>
      <c r="D1" s="20"/>
      <c r="E1" s="20"/>
      <c r="F1" s="21"/>
    </row>
    <row r="2" spans="1:7" ht="26.25" customHeight="1" x14ac:dyDescent="0.2">
      <c r="A2" s="2" t="s">
        <v>0</v>
      </c>
      <c r="B2" s="2" t="s">
        <v>1</v>
      </c>
      <c r="C2" s="2" t="s">
        <v>63</v>
      </c>
      <c r="D2" s="16" t="s">
        <v>2</v>
      </c>
      <c r="E2" s="2" t="s">
        <v>3</v>
      </c>
      <c r="F2" s="16" t="s">
        <v>231</v>
      </c>
    </row>
    <row r="3" spans="1:7" x14ac:dyDescent="0.2">
      <c r="A3" s="9" t="s">
        <v>4</v>
      </c>
      <c r="B3" s="3" t="s">
        <v>5</v>
      </c>
      <c r="C3" s="3" t="s">
        <v>229</v>
      </c>
      <c r="D3" s="10">
        <v>50</v>
      </c>
      <c r="E3" s="15">
        <v>35065</v>
      </c>
      <c r="F3" s="22">
        <f>SUM(D$3:D3)</f>
        <v>50</v>
      </c>
      <c r="G3" s="14">
        <f>FLOOR(1900+E3/365.24219,1)</f>
        <v>1996</v>
      </c>
    </row>
    <row r="4" spans="1:7" x14ac:dyDescent="0.2">
      <c r="A4" s="11"/>
      <c r="B4" s="11"/>
      <c r="C4" s="11"/>
      <c r="D4" s="11"/>
      <c r="E4" s="11"/>
      <c r="F4" s="18"/>
    </row>
    <row r="5" spans="1:7" x14ac:dyDescent="0.2">
      <c r="A5" s="3" t="s">
        <v>6</v>
      </c>
      <c r="B5" s="3" t="s">
        <v>5</v>
      </c>
      <c r="C5" s="3" t="s">
        <v>200</v>
      </c>
      <c r="D5" s="10">
        <v>40</v>
      </c>
      <c r="E5" s="6">
        <v>35704</v>
      </c>
      <c r="F5" s="22">
        <f>SUM(D$3:D5)</f>
        <v>90</v>
      </c>
      <c r="G5" s="14">
        <f>FLOOR(1900+E5/365.24219,1)</f>
        <v>1997</v>
      </c>
    </row>
    <row r="6" spans="1:7" x14ac:dyDescent="0.2">
      <c r="A6" s="3" t="s">
        <v>7</v>
      </c>
      <c r="B6" s="3" t="s">
        <v>5</v>
      </c>
      <c r="C6" s="3" t="s">
        <v>201</v>
      </c>
      <c r="D6" s="10">
        <v>73.2</v>
      </c>
      <c r="E6" s="6">
        <v>35704</v>
      </c>
      <c r="F6" s="22">
        <f>SUM(D$3:D6)</f>
        <v>163.19999999999999</v>
      </c>
      <c r="G6" s="14">
        <f>FLOOR(1900+E6/365.24219,1)</f>
        <v>1997</v>
      </c>
    </row>
    <row r="7" spans="1:7" x14ac:dyDescent="0.2">
      <c r="A7" s="11"/>
      <c r="B7" s="11"/>
      <c r="C7" s="11"/>
      <c r="D7" s="11"/>
      <c r="E7" s="11"/>
      <c r="F7" s="18"/>
      <c r="G7" s="5"/>
    </row>
    <row r="8" spans="1:7" x14ac:dyDescent="0.2">
      <c r="A8" s="3" t="s">
        <v>7</v>
      </c>
      <c r="B8" s="3" t="s">
        <v>20</v>
      </c>
      <c r="C8" s="3" t="s">
        <v>8</v>
      </c>
      <c r="D8" s="10">
        <v>76.599999999999994</v>
      </c>
      <c r="E8" s="6">
        <v>35977</v>
      </c>
      <c r="F8" s="22">
        <f>SUM(D$3:D8)</f>
        <v>239.79999999999998</v>
      </c>
      <c r="G8" s="14">
        <f>FLOOR(1900+E8/365.24219,1)</f>
        <v>1998</v>
      </c>
    </row>
    <row r="9" spans="1:7" x14ac:dyDescent="0.2">
      <c r="A9" s="3" t="s">
        <v>7</v>
      </c>
      <c r="B9" s="3" t="s">
        <v>5</v>
      </c>
      <c r="C9" s="3" t="s">
        <v>8</v>
      </c>
      <c r="D9" s="10">
        <v>110.3</v>
      </c>
      <c r="E9" s="6">
        <v>35977</v>
      </c>
      <c r="F9" s="22">
        <f>SUM(D$3:D9)</f>
        <v>350.09999999999997</v>
      </c>
      <c r="G9" s="14">
        <f>FLOOR(1900+E9/365.24219,1)</f>
        <v>1998</v>
      </c>
    </row>
    <row r="10" spans="1:7" x14ac:dyDescent="0.2">
      <c r="A10" s="3" t="s">
        <v>9</v>
      </c>
      <c r="B10" s="3" t="s">
        <v>10</v>
      </c>
      <c r="C10" s="3" t="s">
        <v>98</v>
      </c>
      <c r="D10" s="10">
        <v>265</v>
      </c>
      <c r="E10" s="6">
        <v>36039</v>
      </c>
      <c r="F10" s="22">
        <f>SUM(D$3:D10)</f>
        <v>615.09999999999991</v>
      </c>
      <c r="G10" s="14">
        <f>FLOOR(1900+E10/365.24219,1)</f>
        <v>1998</v>
      </c>
    </row>
    <row r="11" spans="1:7" x14ac:dyDescent="0.2">
      <c r="A11" s="3" t="s">
        <v>7</v>
      </c>
      <c r="B11" s="3" t="s">
        <v>5</v>
      </c>
      <c r="C11" s="3" t="s">
        <v>11</v>
      </c>
      <c r="D11" s="10">
        <v>339</v>
      </c>
      <c r="E11" s="6">
        <v>36069</v>
      </c>
      <c r="F11" s="22">
        <f>SUM(D$3:D11)</f>
        <v>954.09999999999991</v>
      </c>
      <c r="G11" s="14">
        <f>FLOOR(1900+E11/365.24219,1)</f>
        <v>1998</v>
      </c>
    </row>
    <row r="12" spans="1:7" x14ac:dyDescent="0.2">
      <c r="A12" s="3" t="s">
        <v>7</v>
      </c>
      <c r="B12" s="3" t="s">
        <v>20</v>
      </c>
      <c r="C12" s="3" t="s">
        <v>202</v>
      </c>
      <c r="D12" s="10">
        <v>60.1</v>
      </c>
      <c r="E12" s="6">
        <v>36069</v>
      </c>
      <c r="F12" s="22">
        <f>SUM(D$3:D12)</f>
        <v>1014.1999999999999</v>
      </c>
      <c r="G12" s="14">
        <f>FLOOR(1900+E12/365.24219,1)</f>
        <v>1998</v>
      </c>
    </row>
    <row r="13" spans="1:7" x14ac:dyDescent="0.2">
      <c r="A13" s="3" t="s">
        <v>6</v>
      </c>
      <c r="B13" s="3" t="s">
        <v>5</v>
      </c>
      <c r="C13" s="3" t="s">
        <v>12</v>
      </c>
      <c r="D13" s="10">
        <v>258.7</v>
      </c>
      <c r="E13" s="6">
        <v>36069</v>
      </c>
      <c r="F13" s="22">
        <f>SUM(D$3:D13)</f>
        <v>1272.8999999999999</v>
      </c>
      <c r="G13" s="14">
        <f>FLOOR(1900+E13/365.24219,1)</f>
        <v>1998</v>
      </c>
    </row>
    <row r="14" spans="1:7" ht="12.75" customHeight="1" x14ac:dyDescent="0.2">
      <c r="A14" s="11"/>
      <c r="B14" s="11"/>
      <c r="C14" s="11"/>
      <c r="D14" s="11"/>
      <c r="E14" s="12"/>
      <c r="F14" s="18"/>
      <c r="G14" s="5"/>
    </row>
    <row r="15" spans="1:7" ht="25.5" x14ac:dyDescent="0.2">
      <c r="A15" s="13" t="s">
        <v>203</v>
      </c>
      <c r="B15" s="3" t="s">
        <v>13</v>
      </c>
      <c r="C15" s="3"/>
      <c r="D15" s="10">
        <v>257</v>
      </c>
      <c r="E15" s="6">
        <v>36404</v>
      </c>
      <c r="F15" s="22">
        <f>SUM(D$3:D15)</f>
        <v>1529.8999999999999</v>
      </c>
      <c r="G15" s="14">
        <f>FLOOR(1900+E15/365.24219,1)</f>
        <v>1999</v>
      </c>
    </row>
    <row r="16" spans="1:7" x14ac:dyDescent="0.2">
      <c r="A16" s="3" t="s">
        <v>4</v>
      </c>
      <c r="B16" s="3" t="s">
        <v>5</v>
      </c>
      <c r="C16" s="3" t="s">
        <v>204</v>
      </c>
      <c r="D16" s="10">
        <v>30</v>
      </c>
      <c r="E16" s="6">
        <v>36404</v>
      </c>
      <c r="F16" s="22">
        <f>SUM(D$3:D16)</f>
        <v>1559.8999999999999</v>
      </c>
      <c r="G16" s="14">
        <f>FLOOR(1900+E16/365.24219,1)</f>
        <v>1999</v>
      </c>
    </row>
    <row r="17" spans="1:7" x14ac:dyDescent="0.2">
      <c r="A17" s="3" t="s">
        <v>14</v>
      </c>
      <c r="B17" s="3" t="s">
        <v>15</v>
      </c>
      <c r="C17" s="3" t="s">
        <v>99</v>
      </c>
      <c r="D17" s="10">
        <v>30</v>
      </c>
      <c r="E17" s="6">
        <v>36434</v>
      </c>
      <c r="F17" s="22">
        <f>SUM(D$3:D17)</f>
        <v>1589.8999999999999</v>
      </c>
      <c r="G17" s="14">
        <f>FLOOR(1900+E17/365.24219,1)</f>
        <v>1999</v>
      </c>
    </row>
    <row r="18" spans="1:7" x14ac:dyDescent="0.2">
      <c r="A18" s="3" t="s">
        <v>16</v>
      </c>
      <c r="B18" s="3" t="s">
        <v>5</v>
      </c>
      <c r="C18" s="3" t="s">
        <v>205</v>
      </c>
      <c r="D18" s="10">
        <v>165.6</v>
      </c>
      <c r="E18" s="6">
        <v>36465</v>
      </c>
      <c r="F18" s="22">
        <f>SUM(D$3:D18)</f>
        <v>1755.4999999999998</v>
      </c>
      <c r="G18" s="14">
        <f>FLOOR(1900+E18/365.24219,1)</f>
        <v>1999</v>
      </c>
    </row>
    <row r="19" spans="1:7" x14ac:dyDescent="0.2">
      <c r="A19" s="3" t="s">
        <v>6</v>
      </c>
      <c r="B19" s="3" t="s">
        <v>17</v>
      </c>
      <c r="C19" s="3" t="s">
        <v>206</v>
      </c>
      <c r="D19" s="10">
        <v>414</v>
      </c>
      <c r="E19" s="6">
        <v>36495</v>
      </c>
      <c r="F19" s="22">
        <f>SUM(D$3:D19)</f>
        <v>2169.5</v>
      </c>
      <c r="G19" s="14">
        <f>FLOOR(1900+E19/365.24219,1)</f>
        <v>1999</v>
      </c>
    </row>
    <row r="20" spans="1:7" x14ac:dyDescent="0.2">
      <c r="A20" s="3" t="s">
        <v>18</v>
      </c>
      <c r="B20" s="3" t="s">
        <v>5</v>
      </c>
      <c r="C20" s="3" t="s">
        <v>100</v>
      </c>
      <c r="D20" s="10">
        <v>135.9</v>
      </c>
      <c r="E20" s="6">
        <v>36495</v>
      </c>
      <c r="F20" s="22">
        <f>SUM(D$3:D20)</f>
        <v>2305.4</v>
      </c>
      <c r="G20" s="14">
        <f>FLOOR(1900+E20/365.24219,1)</f>
        <v>1999</v>
      </c>
    </row>
    <row r="21" spans="1:7" x14ac:dyDescent="0.2">
      <c r="A21" s="3" t="s">
        <v>19</v>
      </c>
      <c r="B21" s="3" t="s">
        <v>20</v>
      </c>
      <c r="C21" s="3" t="s">
        <v>154</v>
      </c>
      <c r="D21" s="10">
        <v>83.2</v>
      </c>
      <c r="E21" s="6">
        <v>36495</v>
      </c>
      <c r="F21" s="22">
        <f>SUM(D$3:D21)</f>
        <v>2388.6</v>
      </c>
      <c r="G21" s="14">
        <f>FLOOR(1900+E21/365.24219,1)</f>
        <v>1999</v>
      </c>
    </row>
    <row r="22" spans="1:7" x14ac:dyDescent="0.2">
      <c r="A22" s="11"/>
      <c r="B22" s="11"/>
      <c r="C22" s="11"/>
      <c r="D22" s="11"/>
      <c r="E22" s="12"/>
      <c r="F22" s="18"/>
      <c r="G22" s="5"/>
    </row>
    <row r="23" spans="1:7" x14ac:dyDescent="0.2">
      <c r="A23" s="3" t="s">
        <v>19</v>
      </c>
      <c r="B23" s="3" t="s">
        <v>17</v>
      </c>
      <c r="C23" s="3" t="s">
        <v>21</v>
      </c>
      <c r="D23" s="10">
        <v>150.30000000000001</v>
      </c>
      <c r="E23" s="6">
        <v>36739</v>
      </c>
      <c r="F23" s="22">
        <f>SUM(D$3:D23)</f>
        <v>2538.9</v>
      </c>
      <c r="G23" s="14">
        <f>FLOOR(1900+E23/365.24219,1)</f>
        <v>2000</v>
      </c>
    </row>
    <row r="24" spans="1:7" x14ac:dyDescent="0.2">
      <c r="A24" s="3" t="s">
        <v>22</v>
      </c>
      <c r="B24" s="3" t="s">
        <v>20</v>
      </c>
      <c r="C24" s="3" t="s">
        <v>230</v>
      </c>
      <c r="D24" s="10">
        <v>24.6</v>
      </c>
      <c r="E24" s="6">
        <v>36831</v>
      </c>
      <c r="F24" s="22">
        <f>SUM(D$3:D24)</f>
        <v>2563.5</v>
      </c>
      <c r="G24" s="14">
        <f>FLOOR(1900+E24/365.24219,1)</f>
        <v>2000</v>
      </c>
    </row>
    <row r="25" spans="1:7" x14ac:dyDescent="0.2">
      <c r="A25" s="3" t="s">
        <v>23</v>
      </c>
      <c r="B25" s="3" t="s">
        <v>5</v>
      </c>
      <c r="C25" s="3" t="s">
        <v>24</v>
      </c>
      <c r="D25" s="10">
        <v>165.3</v>
      </c>
      <c r="E25" s="6">
        <v>36831</v>
      </c>
      <c r="F25" s="22">
        <f>SUM(D$3:D25)</f>
        <v>2728.8</v>
      </c>
      <c r="G25" s="14">
        <f>FLOOR(1900+E25/365.24219,1)</f>
        <v>2000</v>
      </c>
    </row>
    <row r="26" spans="1:7" x14ac:dyDescent="0.2">
      <c r="A26" s="3" t="s">
        <v>23</v>
      </c>
      <c r="B26" s="3" t="s">
        <v>5</v>
      </c>
      <c r="C26" s="3" t="s">
        <v>207</v>
      </c>
      <c r="D26" s="10">
        <v>125.9</v>
      </c>
      <c r="E26" s="6">
        <v>36831</v>
      </c>
      <c r="F26" s="22">
        <f>SUM(D$3:D26)</f>
        <v>2854.7000000000003</v>
      </c>
      <c r="G26" s="14">
        <f>FLOOR(1900+E26/365.24219,1)</f>
        <v>2000</v>
      </c>
    </row>
    <row r="27" spans="1:7" x14ac:dyDescent="0.2">
      <c r="A27" s="3" t="s">
        <v>23</v>
      </c>
      <c r="B27" s="3" t="s">
        <v>5</v>
      </c>
      <c r="C27" s="3" t="s">
        <v>208</v>
      </c>
      <c r="D27" s="10">
        <v>77.3</v>
      </c>
      <c r="E27" s="6">
        <v>36831</v>
      </c>
      <c r="F27" s="22">
        <f>SUM(D$3:D27)</f>
        <v>2932.0000000000005</v>
      </c>
      <c r="G27" s="14">
        <f>FLOOR(1900+E27/365.24219,1)</f>
        <v>2000</v>
      </c>
    </row>
    <row r="28" spans="1:7" x14ac:dyDescent="0.2">
      <c r="A28" s="11"/>
      <c r="B28" s="11"/>
      <c r="C28" s="11"/>
      <c r="D28" s="11"/>
      <c r="E28" s="12"/>
      <c r="F28" s="18"/>
      <c r="G28" s="5"/>
    </row>
    <row r="29" spans="1:7" x14ac:dyDescent="0.2">
      <c r="A29" s="3" t="s">
        <v>25</v>
      </c>
      <c r="B29" s="3" t="s">
        <v>20</v>
      </c>
      <c r="C29" s="3" t="s">
        <v>26</v>
      </c>
      <c r="D29" s="10">
        <v>56.5</v>
      </c>
      <c r="E29" s="6">
        <v>36982</v>
      </c>
      <c r="F29" s="22">
        <f>SUM(D$3:D29)</f>
        <v>2988.5000000000005</v>
      </c>
      <c r="G29" s="14">
        <f>FLOOR(1900+E29/365.24219,1)</f>
        <v>2001</v>
      </c>
    </row>
    <row r="30" spans="1:7" x14ac:dyDescent="0.2">
      <c r="A30" s="3" t="s">
        <v>9</v>
      </c>
      <c r="B30" s="3" t="s">
        <v>20</v>
      </c>
      <c r="C30" s="3" t="s">
        <v>27</v>
      </c>
      <c r="D30" s="10">
        <v>35</v>
      </c>
      <c r="E30" s="6">
        <v>37012</v>
      </c>
      <c r="F30" s="22">
        <f>SUM(D$3:D30)</f>
        <v>3023.5000000000005</v>
      </c>
      <c r="G30" s="14">
        <f>FLOOR(1900+E30/365.24219,1)</f>
        <v>2001</v>
      </c>
    </row>
    <row r="31" spans="1:7" x14ac:dyDescent="0.2">
      <c r="A31" s="3" t="s">
        <v>9</v>
      </c>
      <c r="B31" s="3" t="s">
        <v>20</v>
      </c>
      <c r="C31" s="3" t="s">
        <v>112</v>
      </c>
      <c r="D31" s="10">
        <v>85.9</v>
      </c>
      <c r="E31" s="6">
        <v>37043</v>
      </c>
      <c r="F31" s="22">
        <f>SUM(D$3:D31)</f>
        <v>3109.4000000000005</v>
      </c>
      <c r="G31" s="14">
        <f>FLOOR(1900+E31/365.24219,1)</f>
        <v>2001</v>
      </c>
    </row>
    <row r="32" spans="1:7" x14ac:dyDescent="0.2">
      <c r="A32" s="3" t="s">
        <v>28</v>
      </c>
      <c r="B32" s="3" t="s">
        <v>20</v>
      </c>
      <c r="C32" s="3" t="s">
        <v>29</v>
      </c>
      <c r="D32" s="10">
        <v>40.6</v>
      </c>
      <c r="E32" s="6">
        <v>37073</v>
      </c>
      <c r="F32" s="22">
        <f>SUM(D$3:D32)</f>
        <v>3150.0000000000005</v>
      </c>
      <c r="G32" s="14">
        <f>FLOOR(1900+E32/365.24219,1)</f>
        <v>2001</v>
      </c>
    </row>
    <row r="33" spans="1:8" x14ac:dyDescent="0.2">
      <c r="A33" s="3" t="s">
        <v>30</v>
      </c>
      <c r="B33" s="3" t="s">
        <v>31</v>
      </c>
      <c r="C33" s="3" t="s">
        <v>222</v>
      </c>
      <c r="D33" s="10">
        <v>25</v>
      </c>
      <c r="E33" s="6">
        <v>37104</v>
      </c>
      <c r="F33" s="22">
        <f>SUM(D$3:D33)</f>
        <v>3175.0000000000005</v>
      </c>
      <c r="G33" s="14">
        <f>FLOOR(1900+E33/365.24219,1)</f>
        <v>2001</v>
      </c>
    </row>
    <row r="34" spans="1:8" x14ac:dyDescent="0.2">
      <c r="A34" s="3" t="s">
        <v>32</v>
      </c>
      <c r="B34" s="3" t="s">
        <v>5</v>
      </c>
      <c r="C34" s="3" t="s">
        <v>209</v>
      </c>
      <c r="D34" s="10">
        <v>11.3</v>
      </c>
      <c r="E34" s="6">
        <v>37135</v>
      </c>
      <c r="F34" s="22">
        <f>SUM(D$3:D34)</f>
        <v>3186.3000000000006</v>
      </c>
      <c r="G34" s="14">
        <f>FLOOR(1900+E34/365.24219,1)</f>
        <v>2001</v>
      </c>
    </row>
    <row r="35" spans="1:8" x14ac:dyDescent="0.2">
      <c r="A35" s="3" t="s">
        <v>33</v>
      </c>
      <c r="B35" s="3" t="s">
        <v>5</v>
      </c>
      <c r="C35" s="3" t="s">
        <v>210</v>
      </c>
      <c r="D35" s="10">
        <v>39.4</v>
      </c>
      <c r="E35" s="6">
        <v>37226</v>
      </c>
      <c r="F35" s="22">
        <f>SUM(D$3:D35)</f>
        <v>3225.7000000000007</v>
      </c>
      <c r="G35" s="14">
        <f>FLOOR(1900+E35/365.24219,1)</f>
        <v>2001</v>
      </c>
    </row>
    <row r="36" spans="1:8" x14ac:dyDescent="0.2">
      <c r="A36" s="3" t="s">
        <v>9</v>
      </c>
      <c r="B36" s="3" t="s">
        <v>20</v>
      </c>
      <c r="C36" s="3" t="s">
        <v>34</v>
      </c>
      <c r="D36" s="10">
        <v>60</v>
      </c>
      <c r="E36" s="6">
        <v>37226</v>
      </c>
      <c r="F36" s="22">
        <f>SUM(D$3:D36)</f>
        <v>3285.7000000000007</v>
      </c>
      <c r="G36" s="14">
        <f>FLOOR(1900+E36/365.24219,1)</f>
        <v>2001</v>
      </c>
    </row>
    <row r="37" spans="1:8" x14ac:dyDescent="0.2">
      <c r="A37" s="11"/>
      <c r="B37" s="11"/>
      <c r="C37" s="11"/>
      <c r="D37" s="11"/>
      <c r="E37" s="12"/>
      <c r="F37" s="18"/>
      <c r="G37" s="5"/>
    </row>
    <row r="38" spans="1:8" x14ac:dyDescent="0.2">
      <c r="A38" s="3" t="s">
        <v>35</v>
      </c>
      <c r="B38" s="3" t="s">
        <v>5</v>
      </c>
      <c r="C38" s="3" t="s">
        <v>36</v>
      </c>
      <c r="D38" s="10">
        <v>154</v>
      </c>
      <c r="E38" s="6">
        <v>37408</v>
      </c>
      <c r="F38" s="22">
        <f>SUM(D$3:D38)</f>
        <v>3439.7000000000007</v>
      </c>
      <c r="G38" s="14">
        <f>FLOOR(1900+E38/365.24219,1)</f>
        <v>2002</v>
      </c>
    </row>
    <row r="39" spans="1:8" x14ac:dyDescent="0.2">
      <c r="A39" s="3" t="s">
        <v>37</v>
      </c>
      <c r="B39" s="3" t="s">
        <v>20</v>
      </c>
      <c r="C39" s="3" t="s">
        <v>211</v>
      </c>
      <c r="D39" s="10">
        <v>47</v>
      </c>
      <c r="E39" s="6">
        <v>37408</v>
      </c>
      <c r="F39" s="22">
        <f>SUM(D$3:D39)</f>
        <v>3486.7000000000007</v>
      </c>
      <c r="G39" s="14">
        <f>FLOOR(1900+E39/365.24219,1)</f>
        <v>2002</v>
      </c>
    </row>
    <row r="40" spans="1:8" x14ac:dyDescent="0.2">
      <c r="A40" s="3" t="s">
        <v>38</v>
      </c>
      <c r="B40" s="3" t="s">
        <v>17</v>
      </c>
      <c r="C40" s="3" t="s">
        <v>39</v>
      </c>
      <c r="D40" s="10">
        <v>321.39999999999998</v>
      </c>
      <c r="E40" s="6">
        <v>37469</v>
      </c>
      <c r="F40" s="22">
        <f>SUM(D$3:D40)</f>
        <v>3808.1000000000008</v>
      </c>
      <c r="G40" s="14">
        <f>FLOOR(1900+E40/365.24219,1)</f>
        <v>2002</v>
      </c>
      <c r="H40" s="1" t="s">
        <v>212</v>
      </c>
    </row>
    <row r="41" spans="1:8" x14ac:dyDescent="0.2">
      <c r="A41" s="3" t="s">
        <v>40</v>
      </c>
      <c r="B41" s="3" t="s">
        <v>5</v>
      </c>
      <c r="C41" s="3" t="s">
        <v>41</v>
      </c>
      <c r="D41" s="10">
        <v>296.60000000000002</v>
      </c>
      <c r="E41" s="6">
        <v>37500</v>
      </c>
      <c r="F41" s="22">
        <f>SUM(D$3:D41)</f>
        <v>4104.7000000000007</v>
      </c>
      <c r="G41" s="14">
        <f>FLOOR(1900+E41/365.24219,1)</f>
        <v>2002</v>
      </c>
    </row>
    <row r="42" spans="1:8" x14ac:dyDescent="0.2">
      <c r="A42" s="3" t="s">
        <v>40</v>
      </c>
      <c r="B42" s="3" t="s">
        <v>20</v>
      </c>
      <c r="C42" s="3" t="s">
        <v>213</v>
      </c>
      <c r="D42" s="10">
        <v>77.2</v>
      </c>
      <c r="E42" s="6">
        <v>37500</v>
      </c>
      <c r="F42" s="22">
        <f>SUM(D$3:D42)</f>
        <v>4181.9000000000005</v>
      </c>
      <c r="G42" s="14">
        <f>FLOOR(1900+E42/365.24219,1)</f>
        <v>2002</v>
      </c>
    </row>
    <row r="43" spans="1:8" x14ac:dyDescent="0.2">
      <c r="A43" s="3" t="s">
        <v>40</v>
      </c>
      <c r="B43" s="3" t="s">
        <v>5</v>
      </c>
      <c r="C43" s="3" t="s">
        <v>214</v>
      </c>
      <c r="D43" s="10">
        <v>62.5</v>
      </c>
      <c r="E43" s="6">
        <v>37500</v>
      </c>
      <c r="F43" s="22">
        <f>SUM(D$3:D43)</f>
        <v>4244.4000000000005</v>
      </c>
      <c r="G43" s="14">
        <f>FLOOR(1900+E43/365.24219,1)</f>
        <v>2002</v>
      </c>
    </row>
    <row r="44" spans="1:8" x14ac:dyDescent="0.2">
      <c r="A44" s="3" t="s">
        <v>42</v>
      </c>
      <c r="B44" s="3" t="s">
        <v>17</v>
      </c>
      <c r="C44" s="3" t="s">
        <v>43</v>
      </c>
      <c r="D44" s="10">
        <v>441.1</v>
      </c>
      <c r="E44" s="6">
        <v>37530</v>
      </c>
      <c r="F44" s="22">
        <f>SUM(D$3:D44)</f>
        <v>4685.5000000000009</v>
      </c>
      <c r="G44" s="14">
        <f>FLOOR(1900+E44/365.24219,1)</f>
        <v>2002</v>
      </c>
    </row>
    <row r="45" spans="1:8" x14ac:dyDescent="0.2">
      <c r="A45" s="3" t="s">
        <v>44</v>
      </c>
      <c r="B45" s="3" t="s">
        <v>20</v>
      </c>
      <c r="C45" s="3" t="s">
        <v>45</v>
      </c>
      <c r="D45" s="10">
        <v>44.6</v>
      </c>
      <c r="E45" s="6">
        <v>37530</v>
      </c>
      <c r="F45" s="22">
        <f>SUM(D$3:D45)</f>
        <v>4730.1000000000013</v>
      </c>
      <c r="G45" s="14">
        <f>FLOOR(1900+E45/365.24219,1)</f>
        <v>2002</v>
      </c>
    </row>
    <row r="46" spans="1:8" x14ac:dyDescent="0.2">
      <c r="A46" s="3" t="s">
        <v>44</v>
      </c>
      <c r="B46" s="3" t="s">
        <v>20</v>
      </c>
      <c r="C46" s="3" t="s">
        <v>46</v>
      </c>
      <c r="D46" s="10">
        <v>104.9</v>
      </c>
      <c r="E46" s="6">
        <v>37530</v>
      </c>
      <c r="F46" s="22">
        <f>SUM(D$3:D46)</f>
        <v>4835.0000000000009</v>
      </c>
      <c r="G46" s="14">
        <f>FLOOR(1900+E46/365.24219,1)</f>
        <v>2002</v>
      </c>
    </row>
    <row r="47" spans="1:8" x14ac:dyDescent="0.2">
      <c r="A47" s="3" t="s">
        <v>47</v>
      </c>
      <c r="B47" s="3" t="s">
        <v>48</v>
      </c>
      <c r="C47" s="3" t="s">
        <v>49</v>
      </c>
      <c r="D47" s="10">
        <v>94.5</v>
      </c>
      <c r="E47" s="6">
        <v>37561</v>
      </c>
      <c r="F47" s="22">
        <f>SUM(D$3:D47)</f>
        <v>4929.5000000000009</v>
      </c>
      <c r="G47" s="14">
        <f>FLOOR(1900+E47/365.24219,1)</f>
        <v>2002</v>
      </c>
    </row>
    <row r="48" spans="1:8" x14ac:dyDescent="0.2">
      <c r="A48" s="3" t="s">
        <v>6</v>
      </c>
      <c r="B48" s="3" t="s">
        <v>5</v>
      </c>
      <c r="C48" s="3" t="s">
        <v>101</v>
      </c>
      <c r="D48" s="10">
        <v>204.4</v>
      </c>
      <c r="E48" s="6">
        <v>37561</v>
      </c>
      <c r="F48" s="22">
        <f>SUM(D$3:D48)</f>
        <v>5133.9000000000005</v>
      </c>
      <c r="G48" s="14">
        <f>FLOOR(1900+E48/365.24219,1)</f>
        <v>2002</v>
      </c>
    </row>
    <row r="49" spans="1:7" x14ac:dyDescent="0.2">
      <c r="A49" s="3" t="s">
        <v>50</v>
      </c>
      <c r="B49" s="3" t="s">
        <v>5</v>
      </c>
      <c r="C49" s="3" t="s">
        <v>51</v>
      </c>
      <c r="D49" s="10">
        <v>131</v>
      </c>
      <c r="E49" s="6">
        <v>37561</v>
      </c>
      <c r="F49" s="22">
        <f>SUM(D$3:D49)</f>
        <v>5264.9000000000005</v>
      </c>
      <c r="G49" s="14">
        <f>FLOOR(1900+E49/365.24219,1)</f>
        <v>2002</v>
      </c>
    </row>
    <row r="50" spans="1:7" x14ac:dyDescent="0.2">
      <c r="A50" s="3" t="s">
        <v>9</v>
      </c>
      <c r="B50" s="3" t="s">
        <v>20</v>
      </c>
      <c r="C50" s="3" t="s">
        <v>52</v>
      </c>
      <c r="D50" s="10">
        <v>25</v>
      </c>
      <c r="E50" s="6">
        <v>37591</v>
      </c>
      <c r="F50" s="22">
        <f>SUM(D$3:D50)</f>
        <v>5289.9000000000005</v>
      </c>
      <c r="G50" s="14">
        <f>FLOOR(1900+E50/365.24219,1)</f>
        <v>2002</v>
      </c>
    </row>
    <row r="51" spans="1:7" x14ac:dyDescent="0.2">
      <c r="A51" s="3" t="s">
        <v>53</v>
      </c>
      <c r="B51" s="3" t="s">
        <v>5</v>
      </c>
      <c r="C51" s="3" t="s">
        <v>54</v>
      </c>
      <c r="D51" s="10">
        <v>30</v>
      </c>
      <c r="E51" s="6">
        <v>37591</v>
      </c>
      <c r="F51" s="22">
        <f>SUM(D$3:D51)</f>
        <v>5319.9000000000005</v>
      </c>
      <c r="G51" s="14">
        <f>FLOOR(1900+E51/365.24219,1)</f>
        <v>2002</v>
      </c>
    </row>
    <row r="52" spans="1:7" x14ac:dyDescent="0.2">
      <c r="A52" s="11"/>
      <c r="B52" s="11"/>
      <c r="C52" s="11"/>
      <c r="D52" s="11"/>
      <c r="E52" s="12"/>
      <c r="F52" s="18"/>
      <c r="G52" s="5"/>
    </row>
    <row r="53" spans="1:7" x14ac:dyDescent="0.2">
      <c r="A53" s="3" t="s">
        <v>55</v>
      </c>
      <c r="B53" s="3" t="s">
        <v>20</v>
      </c>
      <c r="C53" s="3" t="s">
        <v>215</v>
      </c>
      <c r="D53" s="10">
        <v>95.3</v>
      </c>
      <c r="E53" s="6">
        <v>37742</v>
      </c>
      <c r="F53" s="22">
        <f>SUM(D$3:D53)</f>
        <v>5415.2000000000007</v>
      </c>
      <c r="G53" s="14">
        <f>FLOOR(1900+E53/365.24219,1)</f>
        <v>2003</v>
      </c>
    </row>
    <row r="54" spans="1:7" x14ac:dyDescent="0.2">
      <c r="A54" s="3" t="s">
        <v>56</v>
      </c>
      <c r="B54" s="3" t="s">
        <v>5</v>
      </c>
      <c r="C54" s="3" t="s">
        <v>57</v>
      </c>
      <c r="D54" s="10">
        <v>149.69999999999999</v>
      </c>
      <c r="E54" s="6">
        <v>37773</v>
      </c>
      <c r="F54" s="22">
        <f>SUM(D$3:D54)</f>
        <v>5564.9000000000005</v>
      </c>
      <c r="G54" s="14">
        <f>FLOOR(1900+E54/365.24219,1)</f>
        <v>2003</v>
      </c>
    </row>
    <row r="55" spans="1:7" x14ac:dyDescent="0.2">
      <c r="A55" s="3" t="s">
        <v>56</v>
      </c>
      <c r="B55" s="3" t="s">
        <v>20</v>
      </c>
      <c r="C55" s="3" t="s">
        <v>216</v>
      </c>
      <c r="D55" s="10">
        <v>95.2</v>
      </c>
      <c r="E55" s="6">
        <v>37773</v>
      </c>
      <c r="F55" s="22">
        <f>SUM(D$3:D55)</f>
        <v>5660.1</v>
      </c>
      <c r="G55" s="14">
        <f>FLOOR(1900+E55/365.24219,1)</f>
        <v>2003</v>
      </c>
    </row>
    <row r="56" spans="1:7" x14ac:dyDescent="0.2">
      <c r="A56" s="3" t="s">
        <v>56</v>
      </c>
      <c r="B56" s="3" t="s">
        <v>20</v>
      </c>
      <c r="C56" s="3" t="s">
        <v>102</v>
      </c>
      <c r="D56" s="10">
        <v>281.39999999999998</v>
      </c>
      <c r="E56" s="6">
        <v>37865</v>
      </c>
      <c r="F56" s="22">
        <f>SUM(D$3:D56)</f>
        <v>5941.5</v>
      </c>
      <c r="G56" s="14">
        <f>FLOOR(1900+E56/365.24219,1)</f>
        <v>2003</v>
      </c>
    </row>
    <row r="57" spans="1:7" x14ac:dyDescent="0.2">
      <c r="A57" s="3" t="s">
        <v>56</v>
      </c>
      <c r="B57" s="3" t="s">
        <v>20</v>
      </c>
      <c r="C57" s="3" t="s">
        <v>103</v>
      </c>
      <c r="D57" s="10">
        <v>100</v>
      </c>
      <c r="E57" s="6">
        <v>37865</v>
      </c>
      <c r="F57" s="22">
        <f>SUM(D$3:D57)</f>
        <v>6041.5</v>
      </c>
      <c r="G57" s="14">
        <f>FLOOR(1900+E57/365.24219,1)</f>
        <v>2003</v>
      </c>
    </row>
    <row r="58" spans="1:7" x14ac:dyDescent="0.2">
      <c r="A58" s="3" t="s">
        <v>53</v>
      </c>
      <c r="B58" s="3" t="s">
        <v>5</v>
      </c>
      <c r="C58" s="3" t="s">
        <v>58</v>
      </c>
      <c r="D58" s="10">
        <v>75.599999999999994</v>
      </c>
      <c r="E58" s="6">
        <v>37895</v>
      </c>
      <c r="F58" s="22">
        <f>SUM(D$3:D58)</f>
        <v>6117.1</v>
      </c>
      <c r="G58" s="14">
        <f>FLOOR(1900+E58/365.24219,1)</f>
        <v>2003</v>
      </c>
    </row>
    <row r="59" spans="1:7" x14ac:dyDescent="0.2">
      <c r="A59" s="3" t="s">
        <v>9</v>
      </c>
      <c r="B59" s="3" t="s">
        <v>20</v>
      </c>
      <c r="C59" s="3" t="s">
        <v>104</v>
      </c>
      <c r="D59" s="10">
        <v>50</v>
      </c>
      <c r="E59" s="6">
        <v>37895</v>
      </c>
      <c r="F59" s="22">
        <f>SUM(D$3:D59)</f>
        <v>6167.1</v>
      </c>
      <c r="G59" s="14">
        <f>FLOOR(1900+E59/365.24219,1)</f>
        <v>2003</v>
      </c>
    </row>
    <row r="60" spans="1:7" x14ac:dyDescent="0.2">
      <c r="A60" s="3" t="s">
        <v>37</v>
      </c>
      <c r="B60" s="3" t="s">
        <v>5</v>
      </c>
      <c r="C60" s="3" t="s">
        <v>59</v>
      </c>
      <c r="D60" s="10">
        <v>65.400000000000006</v>
      </c>
      <c r="E60" s="6">
        <v>37926</v>
      </c>
      <c r="F60" s="22">
        <f>SUM(D$3:D60)</f>
        <v>6232.5</v>
      </c>
      <c r="G60" s="14">
        <f>FLOOR(1900+E60/365.24219,1)</f>
        <v>2003</v>
      </c>
    </row>
    <row r="61" spans="1:7" x14ac:dyDescent="0.2">
      <c r="A61" s="3" t="s">
        <v>37</v>
      </c>
      <c r="B61" s="3" t="s">
        <v>20</v>
      </c>
      <c r="C61" s="3" t="s">
        <v>60</v>
      </c>
      <c r="D61" s="10">
        <v>118</v>
      </c>
      <c r="E61" s="6">
        <v>37926</v>
      </c>
      <c r="F61" s="22">
        <f>SUM(D$3:D61)</f>
        <v>6350.5</v>
      </c>
      <c r="G61" s="14">
        <f>FLOOR(1900+E61/365.24219,1)</f>
        <v>2003</v>
      </c>
    </row>
    <row r="62" spans="1:7" x14ac:dyDescent="0.2">
      <c r="A62" s="11"/>
      <c r="B62" s="11"/>
      <c r="C62" s="11"/>
      <c r="D62" s="11"/>
      <c r="E62" s="12"/>
      <c r="F62" s="18"/>
      <c r="G62" s="5"/>
    </row>
    <row r="63" spans="1:7" x14ac:dyDescent="0.2">
      <c r="A63" s="3" t="s">
        <v>61</v>
      </c>
      <c r="B63" s="3" t="s">
        <v>20</v>
      </c>
      <c r="C63" s="3" t="s">
        <v>62</v>
      </c>
      <c r="D63" s="10">
        <v>492.7</v>
      </c>
      <c r="E63" s="6">
        <v>38047</v>
      </c>
      <c r="F63" s="22">
        <f>SUM(D$3:D63)</f>
        <v>6843.2</v>
      </c>
      <c r="G63" s="14">
        <f>FLOOR(1900+E63/365.24219,1)</f>
        <v>2004</v>
      </c>
    </row>
    <row r="64" spans="1:7" x14ac:dyDescent="0.2">
      <c r="A64" s="3" t="s">
        <v>68</v>
      </c>
      <c r="B64" s="3" t="s">
        <v>17</v>
      </c>
      <c r="C64" s="3" t="s">
        <v>70</v>
      </c>
      <c r="D64" s="10">
        <v>247</v>
      </c>
      <c r="E64" s="6">
        <v>38047</v>
      </c>
      <c r="F64" s="22">
        <f>SUM(D$3:D64)</f>
        <v>7090.2</v>
      </c>
      <c r="G64" s="14">
        <f>FLOOR(1900+E64/365.24219,1)</f>
        <v>2004</v>
      </c>
    </row>
    <row r="65" spans="1:8" x14ac:dyDescent="0.2">
      <c r="A65" s="3" t="s">
        <v>67</v>
      </c>
      <c r="B65" s="3" t="s">
        <v>5</v>
      </c>
      <c r="C65" s="3" t="s">
        <v>217</v>
      </c>
      <c r="D65" s="10">
        <v>53</v>
      </c>
      <c r="E65" s="6">
        <v>38108</v>
      </c>
      <c r="F65" s="22">
        <f>SUM(D$3:D65)</f>
        <v>7143.2</v>
      </c>
      <c r="G65" s="14">
        <f>FLOOR(1900+E65/365.24219,1)</f>
        <v>2004</v>
      </c>
      <c r="H65" s="1" t="s">
        <v>212</v>
      </c>
    </row>
    <row r="66" spans="1:8" x14ac:dyDescent="0.2">
      <c r="A66" s="3" t="s">
        <v>64</v>
      </c>
      <c r="B66" s="3" t="s">
        <v>5</v>
      </c>
      <c r="C66" s="3" t="s">
        <v>66</v>
      </c>
      <c r="D66" s="10">
        <v>101</v>
      </c>
      <c r="E66" s="6">
        <v>38139</v>
      </c>
      <c r="F66" s="22">
        <f>SUM(D$3:D66)</f>
        <v>7244.2</v>
      </c>
      <c r="G66" s="14">
        <f>FLOOR(1900+E66/365.24219,1)</f>
        <v>2004</v>
      </c>
    </row>
    <row r="67" spans="1:8" x14ac:dyDescent="0.2">
      <c r="A67" s="3" t="s">
        <v>69</v>
      </c>
      <c r="B67" s="3" t="s">
        <v>5</v>
      </c>
      <c r="C67" s="3" t="s">
        <v>71</v>
      </c>
      <c r="D67" s="10">
        <v>30</v>
      </c>
      <c r="E67" s="6">
        <v>38169</v>
      </c>
      <c r="F67" s="22">
        <f>SUM(D$3:D67)</f>
        <v>7274.2</v>
      </c>
      <c r="G67" s="14">
        <f>FLOOR(1900+E67/365.24219,1)</f>
        <v>2004</v>
      </c>
    </row>
    <row r="68" spans="1:8" x14ac:dyDescent="0.2">
      <c r="A68" s="3" t="s">
        <v>65</v>
      </c>
      <c r="B68" s="3"/>
      <c r="C68" s="3" t="s">
        <v>72</v>
      </c>
      <c r="D68" s="10">
        <v>328.7</v>
      </c>
      <c r="E68" s="6">
        <v>38200</v>
      </c>
      <c r="F68" s="22">
        <f>SUM(D$3:D68)</f>
        <v>7602.9</v>
      </c>
      <c r="G68" s="14">
        <f>FLOOR(1900+E68/365.24219,1)</f>
        <v>2004</v>
      </c>
    </row>
    <row r="69" spans="1:8" x14ac:dyDescent="0.2">
      <c r="A69" s="11"/>
      <c r="B69" s="11"/>
      <c r="C69" s="11"/>
      <c r="D69" s="11"/>
      <c r="E69" s="12"/>
      <c r="F69" s="18"/>
      <c r="G69" s="5"/>
    </row>
    <row r="70" spans="1:8" x14ac:dyDescent="0.2">
      <c r="A70" s="3" t="s">
        <v>73</v>
      </c>
      <c r="B70" s="3" t="s">
        <v>17</v>
      </c>
      <c r="C70" s="3"/>
      <c r="D70" s="10">
        <v>296.2</v>
      </c>
      <c r="E70" s="6">
        <v>38687</v>
      </c>
      <c r="F70" s="22">
        <f>SUM(D$3:D70)</f>
        <v>7899.0999999999995</v>
      </c>
      <c r="G70" s="14">
        <f>FLOOR(1900+E70/365.24219,1)</f>
        <v>2005</v>
      </c>
    </row>
    <row r="71" spans="1:8" x14ac:dyDescent="0.2">
      <c r="A71" s="3" t="s">
        <v>56</v>
      </c>
      <c r="B71" s="3" t="s">
        <v>5</v>
      </c>
      <c r="C71" s="3" t="s">
        <v>80</v>
      </c>
      <c r="D71" s="10">
        <v>299.10000000000002</v>
      </c>
      <c r="E71" s="6">
        <v>38687</v>
      </c>
      <c r="F71" s="22">
        <f>SUM(D$3:D71)</f>
        <v>8198.1999999999989</v>
      </c>
      <c r="G71" s="14">
        <f>FLOOR(1900+E71/365.24219,1)</f>
        <v>2005</v>
      </c>
    </row>
    <row r="72" spans="1:8" x14ac:dyDescent="0.2">
      <c r="A72" s="11"/>
      <c r="B72" s="11"/>
      <c r="C72" s="11"/>
      <c r="D72" s="11"/>
      <c r="E72" s="12"/>
      <c r="F72" s="18"/>
      <c r="G72" s="5"/>
    </row>
    <row r="73" spans="1:8" x14ac:dyDescent="0.2">
      <c r="A73" s="3" t="s">
        <v>74</v>
      </c>
      <c r="B73" s="3" t="s">
        <v>5</v>
      </c>
      <c r="C73" s="3" t="s">
        <v>190</v>
      </c>
      <c r="D73" s="10">
        <v>74.7</v>
      </c>
      <c r="E73" s="6">
        <v>38869</v>
      </c>
      <c r="F73" s="22">
        <f>SUM(D$3:D73)</f>
        <v>8272.9</v>
      </c>
      <c r="G73" s="14">
        <f>FLOOR(1900+E73/365.24219,1)</f>
        <v>2006</v>
      </c>
    </row>
    <row r="74" spans="1:8" x14ac:dyDescent="0.2">
      <c r="A74" s="3" t="s">
        <v>75</v>
      </c>
      <c r="B74" s="3" t="s">
        <v>17</v>
      </c>
      <c r="C74" s="3" t="s">
        <v>76</v>
      </c>
      <c r="D74" s="10">
        <v>151.19999999999999</v>
      </c>
      <c r="E74" s="6">
        <v>38899</v>
      </c>
      <c r="F74" s="22">
        <f>SUM(D$3:D74)</f>
        <v>8424.1</v>
      </c>
      <c r="G74" s="14">
        <f>FLOOR(1900+E74/365.24219,1)</f>
        <v>2006</v>
      </c>
    </row>
    <row r="75" spans="1:8" x14ac:dyDescent="0.2">
      <c r="A75" s="3" t="s">
        <v>77</v>
      </c>
      <c r="B75" s="3" t="s">
        <v>5</v>
      </c>
      <c r="C75" s="3" t="s">
        <v>78</v>
      </c>
      <c r="D75" s="10">
        <v>63.5</v>
      </c>
      <c r="E75" s="6">
        <v>38899</v>
      </c>
      <c r="F75" s="22">
        <f>SUM(D$3:D75)</f>
        <v>8487.6</v>
      </c>
      <c r="G75" s="14">
        <f>FLOOR(1900+E75/365.24219,1)</f>
        <v>2006</v>
      </c>
    </row>
    <row r="76" spans="1:8" x14ac:dyDescent="0.2">
      <c r="A76" s="3" t="s">
        <v>79</v>
      </c>
      <c r="B76" s="3" t="s">
        <v>20</v>
      </c>
      <c r="C76" s="3" t="s">
        <v>81</v>
      </c>
      <c r="D76" s="10">
        <v>64</v>
      </c>
      <c r="E76" s="6">
        <v>39022</v>
      </c>
      <c r="F76" s="22">
        <f>SUM(D$3:D76)</f>
        <v>8551.6</v>
      </c>
      <c r="G76" s="14">
        <f>FLOOR(1900+E76/365.24219,1)</f>
        <v>2006</v>
      </c>
    </row>
    <row r="77" spans="1:8" x14ac:dyDescent="0.2">
      <c r="A77" s="3" t="s">
        <v>19</v>
      </c>
      <c r="B77" s="3" t="s">
        <v>5</v>
      </c>
      <c r="C77" s="3" t="s">
        <v>82</v>
      </c>
      <c r="D77" s="10">
        <v>66.3</v>
      </c>
      <c r="E77" s="6">
        <v>39022</v>
      </c>
      <c r="F77" s="22">
        <f>SUM(D$3:D77)</f>
        <v>8617.9</v>
      </c>
      <c r="G77" s="14">
        <f>FLOOR(1900+E77/365.24219,1)</f>
        <v>2006</v>
      </c>
    </row>
    <row r="78" spans="1:8" x14ac:dyDescent="0.2">
      <c r="A78" s="11"/>
      <c r="B78" s="11"/>
      <c r="C78" s="11"/>
      <c r="D78" s="11"/>
      <c r="E78" s="12"/>
      <c r="F78" s="18"/>
      <c r="G78" s="5"/>
    </row>
    <row r="79" spans="1:8" x14ac:dyDescent="0.2">
      <c r="A79" s="3" t="s">
        <v>83</v>
      </c>
      <c r="B79" s="3" t="s">
        <v>20</v>
      </c>
      <c r="C79" s="3" t="s">
        <v>85</v>
      </c>
      <c r="D79" s="10">
        <v>16.7</v>
      </c>
      <c r="E79" s="6">
        <v>39264</v>
      </c>
      <c r="F79" s="22">
        <f>SUM(D$3:D79)</f>
        <v>8634.6</v>
      </c>
      <c r="G79" s="14">
        <f>FLOOR(1900+E79/365.24219,1)</f>
        <v>2007</v>
      </c>
    </row>
    <row r="80" spans="1:8" x14ac:dyDescent="0.2">
      <c r="A80" s="3" t="s">
        <v>84</v>
      </c>
      <c r="B80" s="3" t="s">
        <v>86</v>
      </c>
      <c r="C80" s="3" t="s">
        <v>218</v>
      </c>
      <c r="D80" s="10">
        <v>25</v>
      </c>
      <c r="E80" s="6">
        <v>39264</v>
      </c>
      <c r="F80" s="22">
        <f>SUM(D$3:D80)</f>
        <v>8659.6</v>
      </c>
      <c r="G80" s="14">
        <f>FLOOR(1900+E80/365.24219,1)</f>
        <v>2007</v>
      </c>
    </row>
    <row r="81" spans="1:8" x14ac:dyDescent="0.2">
      <c r="A81" s="3" t="s">
        <v>50</v>
      </c>
      <c r="B81" s="3" t="s">
        <v>5</v>
      </c>
      <c r="C81" s="3" t="s">
        <v>51</v>
      </c>
      <c r="D81" s="10">
        <v>-9</v>
      </c>
      <c r="E81" s="6">
        <v>39295</v>
      </c>
      <c r="F81" s="22">
        <f>SUM(D$3:D81)</f>
        <v>8650.6</v>
      </c>
      <c r="G81" s="14">
        <f>FLOOR(1900+E81/365.24219,1)</f>
        <v>2007</v>
      </c>
    </row>
    <row r="82" spans="1:8" x14ac:dyDescent="0.2">
      <c r="A82" s="3" t="s">
        <v>50</v>
      </c>
      <c r="B82" s="3" t="s">
        <v>20</v>
      </c>
      <c r="C82" s="3" t="s">
        <v>87</v>
      </c>
      <c r="D82" s="10">
        <v>116.7</v>
      </c>
      <c r="E82" s="6">
        <v>39295</v>
      </c>
      <c r="F82" s="22">
        <f>SUM(D$3:D82)</f>
        <v>8767.3000000000011</v>
      </c>
      <c r="G82" s="14">
        <f>FLOOR(1900+E82/365.24219,1)</f>
        <v>2007</v>
      </c>
    </row>
    <row r="83" spans="1:8" x14ac:dyDescent="0.2">
      <c r="A83" s="3" t="s">
        <v>42</v>
      </c>
      <c r="B83" s="3" t="s">
        <v>17</v>
      </c>
      <c r="C83" s="3"/>
      <c r="D83" s="10">
        <v>85</v>
      </c>
      <c r="E83" s="6">
        <v>39295</v>
      </c>
      <c r="F83" s="22">
        <f>SUM(D$3:D83)</f>
        <v>8852.3000000000011</v>
      </c>
      <c r="G83" s="14">
        <f>FLOOR(1900+E83/365.24219,1)</f>
        <v>2007</v>
      </c>
    </row>
    <row r="84" spans="1:8" x14ac:dyDescent="0.2">
      <c r="A84" s="3" t="s">
        <v>25</v>
      </c>
      <c r="B84" s="3" t="s">
        <v>20</v>
      </c>
      <c r="C84" s="3" t="s">
        <v>26</v>
      </c>
      <c r="D84" s="10">
        <v>-5</v>
      </c>
      <c r="E84" s="6">
        <v>39295</v>
      </c>
      <c r="F84" s="22">
        <f>SUM(D$3:D84)</f>
        <v>8847.3000000000011</v>
      </c>
      <c r="G84" s="14">
        <f>FLOOR(1900+E84/365.24219,1)</f>
        <v>2007</v>
      </c>
    </row>
    <row r="85" spans="1:8" x14ac:dyDescent="0.2">
      <c r="A85" s="3" t="s">
        <v>88</v>
      </c>
      <c r="B85" s="3" t="s">
        <v>20</v>
      </c>
      <c r="C85" s="3" t="s">
        <v>89</v>
      </c>
      <c r="D85" s="10">
        <v>53</v>
      </c>
      <c r="E85" s="6">
        <v>39356</v>
      </c>
      <c r="F85" s="22">
        <f>SUM(D$3:D85)</f>
        <v>8900.3000000000011</v>
      </c>
      <c r="G85" s="14">
        <f>FLOOR(1900+E85/365.24219,1)</f>
        <v>2007</v>
      </c>
    </row>
    <row r="86" spans="1:8" x14ac:dyDescent="0.2">
      <c r="A86" s="11"/>
      <c r="B86" s="11"/>
      <c r="C86" s="11"/>
      <c r="D86" s="11"/>
      <c r="E86" s="12"/>
      <c r="F86" s="18"/>
      <c r="G86" s="5"/>
    </row>
    <row r="87" spans="1:8" x14ac:dyDescent="0.2">
      <c r="A87" s="3" t="s">
        <v>90</v>
      </c>
      <c r="B87" s="3" t="s">
        <v>17</v>
      </c>
      <c r="C87" s="3" t="s">
        <v>91</v>
      </c>
      <c r="D87" s="10">
        <v>172.5</v>
      </c>
      <c r="E87" s="6">
        <v>39600</v>
      </c>
      <c r="F87" s="22">
        <f>SUM(D$3:D87)</f>
        <v>9072.8000000000011</v>
      </c>
      <c r="G87" s="14">
        <f>FLOOR(1900+E87/365.24219,1)</f>
        <v>2008</v>
      </c>
    </row>
    <row r="88" spans="1:8" x14ac:dyDescent="0.2">
      <c r="A88" s="3" t="s">
        <v>18</v>
      </c>
      <c r="B88" s="3" t="s">
        <v>5</v>
      </c>
      <c r="C88" s="3" t="s">
        <v>219</v>
      </c>
      <c r="D88" s="10">
        <v>70.5</v>
      </c>
      <c r="E88" s="6">
        <v>39753</v>
      </c>
      <c r="F88" s="22">
        <f>SUM(D$3:D88)</f>
        <v>9143.3000000000011</v>
      </c>
      <c r="G88" s="14">
        <f>FLOOR(1900+E88/365.24219,1)</f>
        <v>2008</v>
      </c>
      <c r="H88" s="1" t="s">
        <v>212</v>
      </c>
    </row>
    <row r="89" spans="1:8" x14ac:dyDescent="0.2">
      <c r="A89" s="3" t="s">
        <v>92</v>
      </c>
      <c r="B89" s="3" t="s">
        <v>17</v>
      </c>
      <c r="C89" s="3" t="s">
        <v>93</v>
      </c>
      <c r="D89" s="10">
        <v>147.5</v>
      </c>
      <c r="E89" s="6">
        <v>39753</v>
      </c>
      <c r="F89" s="22">
        <f>SUM(D$3:D89)</f>
        <v>9290.8000000000011</v>
      </c>
      <c r="G89" s="14">
        <f>FLOOR(1900+E89/365.24219,1)</f>
        <v>2008</v>
      </c>
      <c r="H89" s="1" t="s">
        <v>220</v>
      </c>
    </row>
    <row r="90" spans="1:8" x14ac:dyDescent="0.2">
      <c r="A90" s="3" t="s">
        <v>7</v>
      </c>
      <c r="B90" s="3" t="s">
        <v>5</v>
      </c>
      <c r="C90" s="3" t="s">
        <v>94</v>
      </c>
      <c r="D90" s="10">
        <v>48.7</v>
      </c>
      <c r="E90" s="6">
        <v>39753</v>
      </c>
      <c r="F90" s="22">
        <f>SUM(D$3:D90)</f>
        <v>9339.5000000000018</v>
      </c>
      <c r="G90" s="14">
        <f>FLOOR(1900+E90/365.24219,1)</f>
        <v>2008</v>
      </c>
    </row>
    <row r="91" spans="1:8" x14ac:dyDescent="0.2">
      <c r="A91" s="3" t="s">
        <v>68</v>
      </c>
      <c r="B91" s="3" t="s">
        <v>5</v>
      </c>
      <c r="C91" s="3" t="s">
        <v>95</v>
      </c>
      <c r="D91" s="10">
        <v>45</v>
      </c>
      <c r="E91" s="6">
        <v>39783</v>
      </c>
      <c r="F91" s="22">
        <f>SUM(D$3:D91)</f>
        <v>9384.5000000000018</v>
      </c>
      <c r="G91" s="14">
        <f>FLOOR(1900+E91/365.24219,1)</f>
        <v>2008</v>
      </c>
    </row>
    <row r="92" spans="1:8" x14ac:dyDescent="0.2">
      <c r="A92" s="11"/>
      <c r="B92" s="11"/>
      <c r="C92" s="11"/>
      <c r="D92" s="11"/>
      <c r="E92" s="12"/>
      <c r="F92" s="18"/>
      <c r="G92" s="5"/>
    </row>
    <row r="93" spans="1:8" x14ac:dyDescent="0.2">
      <c r="A93" s="3" t="s">
        <v>75</v>
      </c>
      <c r="B93" s="3" t="s">
        <v>96</v>
      </c>
      <c r="C93" s="3" t="s">
        <v>97</v>
      </c>
      <c r="D93" s="10">
        <v>63.6</v>
      </c>
      <c r="E93" s="6">
        <v>39904</v>
      </c>
      <c r="F93" s="22">
        <f>SUM(D$3:D93)</f>
        <v>9448.1000000000022</v>
      </c>
      <c r="G93" s="14">
        <f>FLOOR(1900+E93/365.24219,1)</f>
        <v>2009</v>
      </c>
    </row>
    <row r="94" spans="1:8" x14ac:dyDescent="0.2">
      <c r="A94" s="3" t="s">
        <v>105</v>
      </c>
      <c r="B94" s="3" t="s">
        <v>20</v>
      </c>
      <c r="C94" s="3" t="s">
        <v>107</v>
      </c>
      <c r="D94" s="10">
        <v>24.8</v>
      </c>
      <c r="E94" s="6">
        <v>39934</v>
      </c>
      <c r="F94" s="22">
        <f>SUM(D$3:D94)</f>
        <v>9472.9000000000015</v>
      </c>
      <c r="G94" s="14">
        <f>FLOOR(1900+E94/365.24219,1)</f>
        <v>2009</v>
      </c>
    </row>
    <row r="95" spans="1:8" x14ac:dyDescent="0.2">
      <c r="A95" s="3" t="s">
        <v>106</v>
      </c>
      <c r="B95" s="3" t="s">
        <v>5</v>
      </c>
      <c r="C95" s="3" t="s">
        <v>108</v>
      </c>
      <c r="D95" s="10">
        <v>85</v>
      </c>
      <c r="E95" s="6">
        <v>39934</v>
      </c>
      <c r="F95" s="22">
        <f>SUM(D$3:D95)</f>
        <v>9557.9000000000015</v>
      </c>
      <c r="G95" s="14">
        <f>FLOOR(1900+E95/365.24219,1)</f>
        <v>2009</v>
      </c>
    </row>
    <row r="96" spans="1:8" x14ac:dyDescent="0.2">
      <c r="A96" s="3" t="s">
        <v>56</v>
      </c>
      <c r="B96" s="3" t="s">
        <v>20</v>
      </c>
      <c r="C96" s="3" t="s">
        <v>175</v>
      </c>
      <c r="D96" s="10">
        <v>75.2</v>
      </c>
      <c r="E96" s="6">
        <v>39934</v>
      </c>
      <c r="F96" s="22">
        <f>SUM(D$3:D96)</f>
        <v>9633.1000000000022</v>
      </c>
      <c r="G96" s="14">
        <f>FLOOR(1900+E96/365.24219,1)</f>
        <v>2009</v>
      </c>
    </row>
    <row r="97" spans="1:7" x14ac:dyDescent="0.2">
      <c r="A97" s="3" t="s">
        <v>56</v>
      </c>
      <c r="B97" s="3" t="s">
        <v>20</v>
      </c>
      <c r="C97" s="3" t="s">
        <v>221</v>
      </c>
      <c r="D97" s="10">
        <v>10</v>
      </c>
      <c r="E97" s="6">
        <v>40148</v>
      </c>
      <c r="F97" s="22">
        <f>SUM(D$3:D97)</f>
        <v>9643.1000000000022</v>
      </c>
      <c r="G97" s="14">
        <f>FLOOR(1900+E97/365.24219,1)</f>
        <v>2009</v>
      </c>
    </row>
    <row r="98" spans="1:7" x14ac:dyDescent="0.2">
      <c r="A98" s="11"/>
      <c r="B98" s="11"/>
      <c r="C98" s="11"/>
      <c r="D98" s="11"/>
      <c r="E98" s="12"/>
      <c r="F98" s="18"/>
      <c r="G98" s="5"/>
    </row>
    <row r="99" spans="1:7" x14ac:dyDescent="0.2">
      <c r="A99" s="3" t="s">
        <v>64</v>
      </c>
      <c r="B99" s="3" t="s">
        <v>17</v>
      </c>
      <c r="C99" s="3" t="s">
        <v>109</v>
      </c>
      <c r="D99" s="10">
        <v>94</v>
      </c>
      <c r="E99" s="6">
        <v>40299</v>
      </c>
      <c r="F99" s="22">
        <f>SUM(D$3:D99)</f>
        <v>9737.1000000000022</v>
      </c>
      <c r="G99" s="14">
        <f>FLOOR(1900+E99/365.24219,1)</f>
        <v>2010</v>
      </c>
    </row>
    <row r="100" spans="1:7" x14ac:dyDescent="0.2">
      <c r="A100" s="3" t="s">
        <v>118</v>
      </c>
      <c r="B100" s="3" t="s">
        <v>17</v>
      </c>
      <c r="C100" s="3" t="s">
        <v>119</v>
      </c>
      <c r="D100" s="10">
        <v>-18.899999999999999</v>
      </c>
      <c r="E100" s="6">
        <v>40391</v>
      </c>
      <c r="F100" s="22">
        <f>SUM(D$3:D100)</f>
        <v>9718.2000000000025</v>
      </c>
      <c r="G100" s="14">
        <f>FLOOR(1900+E100/365.24219,1)</f>
        <v>2010</v>
      </c>
    </row>
    <row r="101" spans="1:7" x14ac:dyDescent="0.2">
      <c r="A101" s="3" t="s">
        <v>83</v>
      </c>
      <c r="B101" s="3" t="s">
        <v>20</v>
      </c>
      <c r="C101" s="3" t="s">
        <v>110</v>
      </c>
      <c r="D101" s="10">
        <v>10.9</v>
      </c>
      <c r="E101" s="6">
        <v>40452</v>
      </c>
      <c r="F101" s="22">
        <f>SUM(D$3:D101)</f>
        <v>9729.1000000000022</v>
      </c>
      <c r="G101" s="14">
        <f>FLOOR(1900+E101/365.24219,1)</f>
        <v>2010</v>
      </c>
    </row>
    <row r="102" spans="1:7" x14ac:dyDescent="0.2">
      <c r="A102" s="3" t="s">
        <v>83</v>
      </c>
      <c r="B102" s="3" t="s">
        <v>5</v>
      </c>
      <c r="C102" s="3" t="s">
        <v>111</v>
      </c>
      <c r="D102" s="10">
        <v>9.5</v>
      </c>
      <c r="E102" s="6">
        <v>40452</v>
      </c>
      <c r="F102" s="22">
        <f>SUM(D$3:D102)</f>
        <v>9738.6000000000022</v>
      </c>
      <c r="G102" s="14">
        <f>FLOOR(1900+E102/365.24219,1)</f>
        <v>2010</v>
      </c>
    </row>
    <row r="103" spans="1:7" x14ac:dyDescent="0.2">
      <c r="A103" s="3" t="s">
        <v>114</v>
      </c>
      <c r="B103" s="3" t="s">
        <v>5</v>
      </c>
      <c r="C103" s="3" t="s">
        <v>113</v>
      </c>
      <c r="D103" s="10">
        <v>19.899999999999999</v>
      </c>
      <c r="E103" s="6">
        <v>40483</v>
      </c>
      <c r="F103" s="22">
        <f>SUM(D$3:D103)</f>
        <v>9758.5000000000018</v>
      </c>
      <c r="G103" s="14">
        <f>FLOOR(1900+E103/365.24219,1)</f>
        <v>2010</v>
      </c>
    </row>
    <row r="104" spans="1:7" x14ac:dyDescent="0.2">
      <c r="A104" s="3" t="s">
        <v>115</v>
      </c>
      <c r="B104" s="3" t="s">
        <v>5</v>
      </c>
      <c r="C104" s="3" t="s">
        <v>116</v>
      </c>
      <c r="D104" s="10">
        <v>37.799999999999997</v>
      </c>
      <c r="E104" s="6">
        <v>40452</v>
      </c>
      <c r="F104" s="22">
        <f>SUM(D$3:D104)</f>
        <v>9796.3000000000011</v>
      </c>
      <c r="G104" s="14">
        <f>FLOOR(1900+E104/365.24219,1)</f>
        <v>2010</v>
      </c>
    </row>
    <row r="105" spans="1:7" x14ac:dyDescent="0.2">
      <c r="A105" s="3" t="s">
        <v>19</v>
      </c>
      <c r="B105" s="3" t="s">
        <v>5</v>
      </c>
      <c r="C105" s="3" t="s">
        <v>117</v>
      </c>
      <c r="D105" s="10">
        <v>48.4</v>
      </c>
      <c r="E105" s="6">
        <v>40483</v>
      </c>
      <c r="F105" s="22">
        <f>SUM(D$3:D105)</f>
        <v>9844.7000000000007</v>
      </c>
      <c r="G105" s="14">
        <f>FLOOR(1900+E105/365.24219,1)</f>
        <v>2010</v>
      </c>
    </row>
    <row r="106" spans="1:7" x14ac:dyDescent="0.2">
      <c r="A106" s="11"/>
      <c r="B106" s="11"/>
      <c r="C106" s="11"/>
      <c r="D106" s="11"/>
      <c r="E106" s="12"/>
      <c r="F106" s="18"/>
      <c r="G106" s="5"/>
    </row>
    <row r="107" spans="1:7" x14ac:dyDescent="0.2">
      <c r="A107" s="3" t="s">
        <v>14</v>
      </c>
      <c r="B107" s="3" t="s">
        <v>15</v>
      </c>
      <c r="C107" s="3" t="s">
        <v>99</v>
      </c>
      <c r="D107" s="10">
        <v>-4.5</v>
      </c>
      <c r="E107" s="6">
        <v>40756</v>
      </c>
      <c r="F107" s="22">
        <f>SUM(D$3:D107)</f>
        <v>9840.2000000000007</v>
      </c>
      <c r="G107" s="14">
        <f>FLOOR(1900+E107/365.24219,1)</f>
        <v>2011</v>
      </c>
    </row>
    <row r="108" spans="1:7" x14ac:dyDescent="0.2">
      <c r="A108" s="3" t="s">
        <v>16</v>
      </c>
      <c r="B108" s="3" t="s">
        <v>20</v>
      </c>
      <c r="C108" s="3" t="s">
        <v>124</v>
      </c>
      <c r="D108" s="10">
        <v>24.3</v>
      </c>
      <c r="E108" s="6">
        <v>40787</v>
      </c>
      <c r="F108" s="22">
        <f>SUM(D$3:D108)</f>
        <v>9864.5</v>
      </c>
      <c r="G108" s="14">
        <f>FLOOR(1900+E108/365.24219,1)</f>
        <v>2011</v>
      </c>
    </row>
    <row r="109" spans="1:7" x14ac:dyDescent="0.2">
      <c r="A109" s="3" t="s">
        <v>126</v>
      </c>
      <c r="B109" s="3" t="s">
        <v>5</v>
      </c>
      <c r="C109" s="3" t="s">
        <v>127</v>
      </c>
      <c r="D109" s="10">
        <v>37.1</v>
      </c>
      <c r="E109" s="6">
        <v>40817</v>
      </c>
      <c r="F109" s="22">
        <f>SUM(D$3:D109)</f>
        <v>9901.6</v>
      </c>
      <c r="G109" s="14">
        <f>FLOOR(1900+E109/365.24219,1)</f>
        <v>2011</v>
      </c>
    </row>
    <row r="110" spans="1:7" x14ac:dyDescent="0.2">
      <c r="A110" s="3" t="s">
        <v>33</v>
      </c>
      <c r="B110" s="3" t="s">
        <v>5</v>
      </c>
      <c r="C110" s="3" t="s">
        <v>128</v>
      </c>
      <c r="D110" s="10">
        <v>31.1</v>
      </c>
      <c r="E110" s="6">
        <v>40817</v>
      </c>
      <c r="F110" s="22">
        <f>SUM(D$3:D110)</f>
        <v>9932.7000000000007</v>
      </c>
      <c r="G110" s="14">
        <f>FLOOR(1900+E110/365.24219,1)</f>
        <v>2011</v>
      </c>
    </row>
    <row r="111" spans="1:7" x14ac:dyDescent="0.2">
      <c r="A111" s="3" t="s">
        <v>106</v>
      </c>
      <c r="B111" s="3" t="s">
        <v>20</v>
      </c>
      <c r="C111" s="3" t="s">
        <v>125</v>
      </c>
      <c r="D111" s="10">
        <v>61.5</v>
      </c>
      <c r="E111" s="6">
        <v>40848</v>
      </c>
      <c r="F111" s="22">
        <f>SUM(D$3:D111)</f>
        <v>9994.2000000000007</v>
      </c>
      <c r="G111" s="14">
        <f>FLOOR(1900+E111/365.24219,1)</f>
        <v>2011</v>
      </c>
    </row>
    <row r="112" spans="1:7" x14ac:dyDescent="0.2">
      <c r="A112" s="11"/>
      <c r="B112" s="11"/>
      <c r="C112" s="11"/>
      <c r="D112" s="11"/>
      <c r="E112" s="12"/>
      <c r="F112" s="18"/>
      <c r="G112" s="5"/>
    </row>
    <row r="113" spans="1:8" x14ac:dyDescent="0.2">
      <c r="A113" s="3" t="s">
        <v>129</v>
      </c>
      <c r="B113" s="3" t="s">
        <v>20</v>
      </c>
      <c r="C113" s="3" t="s">
        <v>130</v>
      </c>
      <c r="D113" s="10">
        <v>60.2</v>
      </c>
      <c r="E113" s="6">
        <v>40969</v>
      </c>
      <c r="F113" s="22">
        <f>SUM(D$3:D113)</f>
        <v>10054.400000000001</v>
      </c>
      <c r="G113" s="14">
        <f>FLOOR(1900+E113/365.24219,1)</f>
        <v>2012</v>
      </c>
    </row>
    <row r="114" spans="1:8" x14ac:dyDescent="0.2">
      <c r="A114" s="3" t="s">
        <v>114</v>
      </c>
      <c r="B114" s="3" t="s">
        <v>20</v>
      </c>
      <c r="C114" s="3" t="s">
        <v>131</v>
      </c>
      <c r="D114" s="10">
        <v>44</v>
      </c>
      <c r="E114" s="6">
        <v>40969</v>
      </c>
      <c r="F114" s="22">
        <f>SUM(D$3:D114)</f>
        <v>10098.400000000001</v>
      </c>
      <c r="G114" s="14">
        <f>FLOOR(1900+E114/365.24219,1)</f>
        <v>2012</v>
      </c>
    </row>
    <row r="115" spans="1:8" x14ac:dyDescent="0.2">
      <c r="A115" s="3" t="s">
        <v>74</v>
      </c>
      <c r="B115" s="3" t="s">
        <v>20</v>
      </c>
      <c r="C115" s="3" t="s">
        <v>132</v>
      </c>
      <c r="D115" s="10">
        <v>31.4</v>
      </c>
      <c r="E115" s="6">
        <v>40969</v>
      </c>
      <c r="F115" s="22">
        <f>SUM(D$3:D115)</f>
        <v>10129.800000000001</v>
      </c>
      <c r="G115" s="14">
        <f>FLOOR(1900+E115/365.24219,1)</f>
        <v>2012</v>
      </c>
    </row>
    <row r="116" spans="1:8" x14ac:dyDescent="0.2">
      <c r="A116" s="3" t="s">
        <v>105</v>
      </c>
      <c r="B116" s="3" t="s">
        <v>20</v>
      </c>
      <c r="C116" s="3" t="s">
        <v>134</v>
      </c>
      <c r="D116" s="10">
        <v>106</v>
      </c>
      <c r="E116" s="6">
        <v>41153</v>
      </c>
      <c r="F116" s="22">
        <f>SUM(D$3:D116)</f>
        <v>10235.800000000001</v>
      </c>
      <c r="G116" s="14">
        <f>FLOOR(1900+E116/365.24219,1)</f>
        <v>2012</v>
      </c>
    </row>
    <row r="117" spans="1:8" x14ac:dyDescent="0.2">
      <c r="A117" s="3" t="s">
        <v>105</v>
      </c>
      <c r="B117" s="3" t="s">
        <v>5</v>
      </c>
      <c r="C117" s="3" t="s">
        <v>133</v>
      </c>
      <c r="D117" s="10">
        <v>131.1</v>
      </c>
      <c r="E117" s="6">
        <v>41153</v>
      </c>
      <c r="F117" s="22">
        <f>SUM(D$3:D117)</f>
        <v>10366.900000000001</v>
      </c>
      <c r="G117" s="14">
        <f>FLOOR(1900+E117/365.24219,1)</f>
        <v>2012</v>
      </c>
    </row>
    <row r="118" spans="1:8" x14ac:dyDescent="0.2">
      <c r="A118" s="3" t="s">
        <v>90</v>
      </c>
      <c r="B118" s="3" t="s">
        <v>17</v>
      </c>
      <c r="C118" s="3" t="s">
        <v>91</v>
      </c>
      <c r="D118" s="10">
        <v>-172.5</v>
      </c>
      <c r="E118" s="6">
        <v>41153</v>
      </c>
      <c r="F118" s="22">
        <f>SUM(D$3:D118)</f>
        <v>10194.400000000001</v>
      </c>
      <c r="G118" s="14">
        <f>FLOOR(1900+E118/365.24219,1)</f>
        <v>2012</v>
      </c>
    </row>
    <row r="119" spans="1:8" x14ac:dyDescent="0.2">
      <c r="A119" s="11"/>
      <c r="B119" s="11"/>
      <c r="C119" s="11"/>
      <c r="D119" s="11"/>
      <c r="E119" s="12"/>
      <c r="F119" s="18"/>
      <c r="G119" s="5"/>
    </row>
    <row r="120" spans="1:8" x14ac:dyDescent="0.2">
      <c r="A120" s="3" t="s">
        <v>37</v>
      </c>
      <c r="B120" s="3" t="s">
        <v>20</v>
      </c>
      <c r="C120" s="3" t="s">
        <v>211</v>
      </c>
      <c r="D120" s="10">
        <v>-47</v>
      </c>
      <c r="E120" s="6">
        <v>41426</v>
      </c>
      <c r="F120" s="22">
        <f>SUM(D$3:D120)</f>
        <v>10147.400000000001</v>
      </c>
      <c r="G120" s="14">
        <f>FLOOR(1900+E120/365.24219,1)</f>
        <v>2013</v>
      </c>
    </row>
    <row r="121" spans="1:8" x14ac:dyDescent="0.2">
      <c r="A121" s="3" t="s">
        <v>30</v>
      </c>
      <c r="B121" s="3" t="s">
        <v>5</v>
      </c>
      <c r="C121" s="3" t="s">
        <v>222</v>
      </c>
      <c r="D121" s="10">
        <v>-25</v>
      </c>
      <c r="E121" s="6">
        <v>41791</v>
      </c>
      <c r="F121" s="22">
        <f>SUM(D$3:D121)</f>
        <v>10122.400000000001</v>
      </c>
      <c r="G121" s="14">
        <f>FLOOR(1900+E121/365.24219,1)</f>
        <v>2014</v>
      </c>
    </row>
    <row r="122" spans="1:8" x14ac:dyDescent="0.2">
      <c r="A122" s="3" t="s">
        <v>35</v>
      </c>
      <c r="B122" s="3" t="s">
        <v>17</v>
      </c>
      <c r="C122" s="3" t="s">
        <v>135</v>
      </c>
      <c r="D122" s="10">
        <v>80</v>
      </c>
      <c r="E122" s="6">
        <v>41518</v>
      </c>
      <c r="F122" s="22">
        <f>SUM(D$3:D122)</f>
        <v>10202.400000000001</v>
      </c>
      <c r="G122" s="14">
        <f>FLOOR(1900+E122/365.24219,1)</f>
        <v>2013</v>
      </c>
    </row>
    <row r="123" spans="1:8" x14ac:dyDescent="0.2">
      <c r="A123" s="3" t="s">
        <v>90</v>
      </c>
      <c r="B123" s="3" t="s">
        <v>20</v>
      </c>
      <c r="C123" s="3" t="s">
        <v>136</v>
      </c>
      <c r="D123" s="10">
        <v>60.9</v>
      </c>
      <c r="E123" s="6">
        <v>41518</v>
      </c>
      <c r="F123" s="22">
        <f>SUM(D$3:D123)</f>
        <v>10263.300000000001</v>
      </c>
      <c r="G123" s="14">
        <f>FLOOR(1900+E123/365.24219,1)</f>
        <v>2013</v>
      </c>
    </row>
    <row r="124" spans="1:8" x14ac:dyDescent="0.2">
      <c r="A124" s="3" t="s">
        <v>35</v>
      </c>
      <c r="B124" s="3" t="s">
        <v>5</v>
      </c>
      <c r="C124" s="3" t="s">
        <v>36</v>
      </c>
      <c r="D124" s="10">
        <v>-154</v>
      </c>
      <c r="E124" s="6">
        <v>41518</v>
      </c>
      <c r="F124" s="22">
        <f>SUM(D$3:D124)</f>
        <v>10109.300000000001</v>
      </c>
      <c r="G124" s="14">
        <f>FLOOR(1900+E124/365.24219,1)</f>
        <v>2013</v>
      </c>
    </row>
    <row r="125" spans="1:8" x14ac:dyDescent="0.2">
      <c r="A125" s="3" t="s">
        <v>114</v>
      </c>
      <c r="B125" s="3" t="s">
        <v>20</v>
      </c>
      <c r="C125" s="3" t="s">
        <v>113</v>
      </c>
      <c r="D125" s="10">
        <v>36.5</v>
      </c>
      <c r="E125" s="6">
        <v>41579</v>
      </c>
      <c r="F125" s="22">
        <f>SUM(D$3:D125)</f>
        <v>10145.800000000001</v>
      </c>
      <c r="G125" s="14">
        <f>FLOOR(1900+E125/365.24219,1)</f>
        <v>2013</v>
      </c>
      <c r="H125" s="1" t="s">
        <v>223</v>
      </c>
    </row>
    <row r="126" spans="1:8" x14ac:dyDescent="0.2">
      <c r="A126" s="3" t="s">
        <v>137</v>
      </c>
      <c r="B126" s="3" t="s">
        <v>5</v>
      </c>
      <c r="C126" s="3" t="s">
        <v>138</v>
      </c>
      <c r="D126" s="10">
        <v>15.9</v>
      </c>
      <c r="E126" s="6">
        <v>41609</v>
      </c>
      <c r="F126" s="22">
        <f>SUM(D$3:D126)</f>
        <v>10161.700000000001</v>
      </c>
      <c r="G126" s="14">
        <f>FLOOR(1900+E126/365.24219,1)</f>
        <v>2013</v>
      </c>
    </row>
    <row r="127" spans="1:8" x14ac:dyDescent="0.2">
      <c r="A127" s="11"/>
      <c r="B127" s="11"/>
      <c r="C127" s="11"/>
      <c r="D127" s="11"/>
      <c r="E127" s="12"/>
      <c r="F127" s="18"/>
      <c r="G127" s="5"/>
    </row>
    <row r="128" spans="1:8" x14ac:dyDescent="0.2">
      <c r="A128" s="3" t="s">
        <v>37</v>
      </c>
      <c r="B128" s="3" t="s">
        <v>20</v>
      </c>
      <c r="C128" s="3" t="s">
        <v>211</v>
      </c>
      <c r="D128" s="10">
        <v>48</v>
      </c>
      <c r="E128" s="6">
        <v>41791</v>
      </c>
      <c r="F128" s="22">
        <f>SUM(D$3:D128)</f>
        <v>10209.700000000001</v>
      </c>
      <c r="G128" s="14">
        <f>FLOOR(1900+E128/365.24219,1)</f>
        <v>2014</v>
      </c>
    </row>
    <row r="129" spans="1:7" x14ac:dyDescent="0.2">
      <c r="A129" s="3" t="s">
        <v>139</v>
      </c>
      <c r="B129" s="3" t="s">
        <v>17</v>
      </c>
      <c r="C129" s="3" t="s">
        <v>140</v>
      </c>
      <c r="D129" s="10">
        <v>372.2</v>
      </c>
      <c r="E129" s="6">
        <v>41913</v>
      </c>
      <c r="F129" s="22">
        <f>SUM(D$3:D129)</f>
        <v>10581.900000000001</v>
      </c>
      <c r="G129" s="14">
        <f>FLOOR(1900+E129/365.24219,1)</f>
        <v>2014</v>
      </c>
    </row>
    <row r="130" spans="1:7" x14ac:dyDescent="0.2">
      <c r="A130" s="3" t="s">
        <v>141</v>
      </c>
      <c r="B130" s="3" t="s">
        <v>20</v>
      </c>
      <c r="C130" s="3" t="s">
        <v>142</v>
      </c>
      <c r="D130" s="10">
        <v>71.7</v>
      </c>
      <c r="E130" s="6">
        <v>41944</v>
      </c>
      <c r="F130" s="22">
        <f>SUM(D$3:D130)</f>
        <v>10653.600000000002</v>
      </c>
      <c r="G130" s="14">
        <f>FLOOR(1900+E130/365.24219,1)</f>
        <v>2014</v>
      </c>
    </row>
    <row r="131" spans="1:7" x14ac:dyDescent="0.2">
      <c r="A131" s="3" t="s">
        <v>141</v>
      </c>
      <c r="B131" s="3" t="s">
        <v>5</v>
      </c>
      <c r="C131" s="3" t="s">
        <v>143</v>
      </c>
      <c r="D131" s="10">
        <v>30</v>
      </c>
      <c r="E131" s="6">
        <v>41944</v>
      </c>
      <c r="F131" s="22">
        <f>SUM(D$3:D131)</f>
        <v>10683.600000000002</v>
      </c>
      <c r="G131" s="14">
        <f>FLOOR(1900+E131/365.24219,1)</f>
        <v>2014</v>
      </c>
    </row>
    <row r="132" spans="1:7" x14ac:dyDescent="0.2">
      <c r="A132" s="11"/>
      <c r="B132" s="11"/>
      <c r="C132" s="11"/>
      <c r="D132" s="11"/>
      <c r="E132" s="12"/>
      <c r="F132" s="12"/>
      <c r="G132" s="5"/>
    </row>
    <row r="133" spans="1:7" x14ac:dyDescent="0.2">
      <c r="A133" s="3" t="s">
        <v>4</v>
      </c>
      <c r="B133" s="3" t="s">
        <v>5</v>
      </c>
      <c r="C133" s="3" t="s">
        <v>151</v>
      </c>
      <c r="D133" s="10">
        <v>18.8</v>
      </c>
      <c r="E133" s="6">
        <v>42156</v>
      </c>
      <c r="F133" s="22">
        <f>SUM(D$3:D133)</f>
        <v>10702.400000000001</v>
      </c>
      <c r="G133" s="14">
        <f>FLOOR(1900+E133/365.24219,1)</f>
        <v>2015</v>
      </c>
    </row>
    <row r="134" spans="1:7" x14ac:dyDescent="0.2">
      <c r="A134" s="3" t="s">
        <v>68</v>
      </c>
      <c r="B134" s="3" t="s">
        <v>5</v>
      </c>
      <c r="C134" s="3" t="s">
        <v>95</v>
      </c>
      <c r="D134" s="10">
        <v>-45</v>
      </c>
      <c r="E134" s="6">
        <v>42217</v>
      </c>
      <c r="F134" s="22">
        <f>SUM(D$3:D134)</f>
        <v>10657.400000000001</v>
      </c>
      <c r="G134" s="14">
        <f>FLOOR(1900+E134/365.24219,1)</f>
        <v>2015</v>
      </c>
    </row>
    <row r="135" spans="1:7" x14ac:dyDescent="0.2">
      <c r="A135" s="3" t="s">
        <v>47</v>
      </c>
      <c r="B135" s="3" t="s">
        <v>20</v>
      </c>
      <c r="C135" s="3" t="s">
        <v>144</v>
      </c>
      <c r="D135" s="10">
        <v>40.299999999999997</v>
      </c>
      <c r="E135" s="6">
        <v>42248</v>
      </c>
      <c r="F135" s="22">
        <f>SUM(D$3:D135)</f>
        <v>10697.7</v>
      </c>
      <c r="G135" s="14">
        <f>FLOOR(1900+E135/365.24219,1)</f>
        <v>2015</v>
      </c>
    </row>
    <row r="136" spans="1:7" x14ac:dyDescent="0.2">
      <c r="A136" s="3" t="s">
        <v>19</v>
      </c>
      <c r="B136" s="3" t="s">
        <v>20</v>
      </c>
      <c r="C136" s="3" t="s">
        <v>82</v>
      </c>
      <c r="D136" s="10">
        <v>59.8</v>
      </c>
      <c r="E136" s="6">
        <v>42248</v>
      </c>
      <c r="F136" s="22">
        <f>SUM(D$3:D136)</f>
        <v>10757.5</v>
      </c>
      <c r="G136" s="14">
        <f>FLOOR(1900+E136/365.24219,1)</f>
        <v>2015</v>
      </c>
    </row>
    <row r="137" spans="1:7" x14ac:dyDescent="0.2">
      <c r="A137" s="3" t="s">
        <v>37</v>
      </c>
      <c r="B137" s="3" t="s">
        <v>20</v>
      </c>
      <c r="C137" s="3" t="s">
        <v>211</v>
      </c>
      <c r="D137" s="10">
        <v>-47</v>
      </c>
      <c r="E137" s="6">
        <v>42248</v>
      </c>
      <c r="F137" s="22">
        <f>SUM(D$3:D137)</f>
        <v>10710.5</v>
      </c>
      <c r="G137" s="14">
        <f>FLOOR(1900+E137/365.24219,1)</f>
        <v>2015</v>
      </c>
    </row>
    <row r="138" spans="1:7" x14ac:dyDescent="0.2">
      <c r="A138" s="3" t="s">
        <v>37</v>
      </c>
      <c r="B138" s="3" t="s">
        <v>20</v>
      </c>
      <c r="C138" s="3" t="s">
        <v>60</v>
      </c>
      <c r="D138" s="10">
        <v>-16</v>
      </c>
      <c r="E138" s="6">
        <v>42248</v>
      </c>
      <c r="F138" s="22">
        <f>SUM(D$3:D138)</f>
        <v>10694.5</v>
      </c>
      <c r="G138" s="14">
        <f>FLOOR(1900+E138/365.24219,1)</f>
        <v>2015</v>
      </c>
    </row>
    <row r="139" spans="1:7" x14ac:dyDescent="0.2">
      <c r="A139" s="3" t="s">
        <v>145</v>
      </c>
      <c r="B139" s="3" t="s">
        <v>20</v>
      </c>
      <c r="C139" s="3" t="s">
        <v>146</v>
      </c>
      <c r="D139" s="10">
        <v>228.1</v>
      </c>
      <c r="E139" s="6">
        <v>42278</v>
      </c>
      <c r="F139" s="22">
        <f>SUM(D$3:D139)</f>
        <v>10922.6</v>
      </c>
      <c r="G139" s="14">
        <f>FLOOR(1900+E139/365.24219,1)</f>
        <v>2015</v>
      </c>
    </row>
    <row r="140" spans="1:7" x14ac:dyDescent="0.2">
      <c r="A140" s="3" t="s">
        <v>145</v>
      </c>
      <c r="B140" s="3" t="s">
        <v>20</v>
      </c>
      <c r="C140" s="3" t="s">
        <v>147</v>
      </c>
      <c r="D140" s="10">
        <v>421.7</v>
      </c>
      <c r="E140" s="6">
        <v>42278</v>
      </c>
      <c r="F140" s="22">
        <f>SUM(D$3:D140)</f>
        <v>11344.300000000001</v>
      </c>
      <c r="G140" s="14">
        <f>FLOOR(1900+E140/365.24219,1)</f>
        <v>2015</v>
      </c>
    </row>
    <row r="141" spans="1:7" x14ac:dyDescent="0.2">
      <c r="A141" s="3" t="s">
        <v>145</v>
      </c>
      <c r="B141" s="3" t="s">
        <v>20</v>
      </c>
      <c r="C141" s="3" t="s">
        <v>148</v>
      </c>
      <c r="D141" s="10">
        <v>24.1</v>
      </c>
      <c r="E141" s="6">
        <v>42278</v>
      </c>
      <c r="F141" s="22">
        <f>SUM(D$3:D141)</f>
        <v>11368.400000000001</v>
      </c>
      <c r="G141" s="14">
        <f>FLOOR(1900+E141/365.24219,1)</f>
        <v>2015</v>
      </c>
    </row>
    <row r="142" spans="1:7" x14ac:dyDescent="0.2">
      <c r="A142" s="3" t="s">
        <v>149</v>
      </c>
      <c r="B142" s="3" t="s">
        <v>5</v>
      </c>
      <c r="C142" s="3" t="s">
        <v>150</v>
      </c>
      <c r="D142" s="10">
        <v>59.4</v>
      </c>
      <c r="E142" s="6">
        <v>42337</v>
      </c>
      <c r="F142" s="22">
        <f>SUM(D$3:D142)</f>
        <v>11427.800000000001</v>
      </c>
      <c r="G142" s="14">
        <f>FLOOR(1900+E142/365.24219,1)</f>
        <v>2015</v>
      </c>
    </row>
    <row r="143" spans="1:7" x14ac:dyDescent="0.2">
      <c r="A143" s="3" t="s">
        <v>4</v>
      </c>
      <c r="B143" s="3" t="s">
        <v>20</v>
      </c>
      <c r="C143" s="3" t="s">
        <v>152</v>
      </c>
      <c r="D143" s="10">
        <v>-19.5</v>
      </c>
      <c r="E143" s="6">
        <v>42336</v>
      </c>
      <c r="F143" s="22">
        <f>SUM(D$3:D143)</f>
        <v>11408.300000000001</v>
      </c>
      <c r="G143" s="14">
        <f>FLOOR(1900+E143/365.24219,1)</f>
        <v>2015</v>
      </c>
    </row>
    <row r="144" spans="1:7" x14ac:dyDescent="0.2">
      <c r="A144" s="3" t="s">
        <v>37</v>
      </c>
      <c r="B144" s="3" t="s">
        <v>20</v>
      </c>
      <c r="C144" s="3" t="s">
        <v>211</v>
      </c>
      <c r="D144" s="10">
        <v>48</v>
      </c>
      <c r="E144" s="6">
        <v>42337</v>
      </c>
      <c r="F144" s="22">
        <f>SUM(D$3:D144)</f>
        <v>11456.300000000001</v>
      </c>
      <c r="G144" s="14">
        <f>FLOOR(1900+E144/365.24219,1)</f>
        <v>2015</v>
      </c>
    </row>
    <row r="145" spans="1:7" x14ac:dyDescent="0.2">
      <c r="A145" s="3" t="s">
        <v>149</v>
      </c>
      <c r="B145" s="3" t="s">
        <v>5</v>
      </c>
      <c r="C145" s="3" t="s">
        <v>153</v>
      </c>
      <c r="D145" s="10">
        <v>39.9</v>
      </c>
      <c r="E145" s="6">
        <v>42339</v>
      </c>
      <c r="F145" s="22">
        <f>SUM(D$3:D145)</f>
        <v>11496.2</v>
      </c>
      <c r="G145" s="14">
        <f>FLOOR(1900+E145/365.24219,1)</f>
        <v>2015</v>
      </c>
    </row>
    <row r="146" spans="1:7" x14ac:dyDescent="0.2">
      <c r="A146" s="3" t="s">
        <v>149</v>
      </c>
      <c r="B146" s="3" t="s">
        <v>20</v>
      </c>
      <c r="C146" s="3" t="s">
        <v>153</v>
      </c>
      <c r="D146" s="10">
        <v>52.9</v>
      </c>
      <c r="E146" s="6">
        <v>42339</v>
      </c>
      <c r="F146" s="22">
        <f>SUM(D$3:D146)</f>
        <v>11549.1</v>
      </c>
      <c r="G146" s="14">
        <f>FLOOR(1900+E146/365.24219,1)</f>
        <v>2015</v>
      </c>
    </row>
    <row r="147" spans="1:7" x14ac:dyDescent="0.2">
      <c r="A147" s="11"/>
      <c r="B147" s="11"/>
      <c r="C147" s="11"/>
      <c r="D147" s="11"/>
      <c r="E147" s="12"/>
      <c r="F147" s="18"/>
      <c r="G147" s="5"/>
    </row>
    <row r="148" spans="1:7" x14ac:dyDescent="0.2">
      <c r="A148" s="3" t="s">
        <v>149</v>
      </c>
      <c r="B148" s="3" t="s">
        <v>5</v>
      </c>
      <c r="C148" s="3" t="s">
        <v>154</v>
      </c>
      <c r="D148" s="10">
        <v>34.299999999999997</v>
      </c>
      <c r="E148" s="6">
        <v>42461</v>
      </c>
      <c r="F148" s="22">
        <f>SUM(D$3:D148)</f>
        <v>11583.4</v>
      </c>
      <c r="G148" s="14">
        <f>FLOOR(1900+E148/365.24219,1)</f>
        <v>2016</v>
      </c>
    </row>
    <row r="149" spans="1:7" x14ac:dyDescent="0.2">
      <c r="A149" s="3" t="s">
        <v>56</v>
      </c>
      <c r="B149" s="3" t="s">
        <v>20</v>
      </c>
      <c r="C149" s="3" t="s">
        <v>103</v>
      </c>
      <c r="D149" s="10">
        <v>-100</v>
      </c>
      <c r="E149" s="6">
        <v>42491</v>
      </c>
      <c r="F149" s="22">
        <f>SUM(D$3:D149)</f>
        <v>11483.4</v>
      </c>
      <c r="G149" s="14">
        <f>FLOOR(1900+E149/365.24219,1)</f>
        <v>2016</v>
      </c>
    </row>
    <row r="150" spans="1:7" x14ac:dyDescent="0.2">
      <c r="A150" s="3" t="s">
        <v>155</v>
      </c>
      <c r="B150" s="3" t="s">
        <v>20</v>
      </c>
      <c r="C150" s="3" t="s">
        <v>156</v>
      </c>
      <c r="D150" s="10">
        <v>30</v>
      </c>
      <c r="E150" s="6">
        <v>42583</v>
      </c>
      <c r="F150" s="22">
        <f>SUM(D$3:D150)</f>
        <v>11513.4</v>
      </c>
      <c r="G150" s="14">
        <f>FLOOR(1900+E150/365.24219,1)</f>
        <v>2016</v>
      </c>
    </row>
    <row r="151" spans="1:7" x14ac:dyDescent="0.2">
      <c r="A151" s="3" t="s">
        <v>22</v>
      </c>
      <c r="B151" s="3" t="s">
        <v>20</v>
      </c>
      <c r="C151" s="3" t="s">
        <v>157</v>
      </c>
      <c r="D151" s="10">
        <v>27.1</v>
      </c>
      <c r="E151" s="6">
        <v>42675</v>
      </c>
      <c r="F151" s="22">
        <f>SUM(D$3:D151)</f>
        <v>11540.5</v>
      </c>
      <c r="G151" s="14">
        <f>FLOOR(1900+E151/365.24219,1)</f>
        <v>2016</v>
      </c>
    </row>
    <row r="152" spans="1:7" x14ac:dyDescent="0.2">
      <c r="A152" s="3" t="s">
        <v>158</v>
      </c>
      <c r="B152" s="3" t="s">
        <v>5</v>
      </c>
      <c r="C152" s="3" t="s">
        <v>157</v>
      </c>
      <c r="D152" s="10">
        <v>33.5</v>
      </c>
      <c r="E152" s="6">
        <v>42675</v>
      </c>
      <c r="F152" s="22">
        <f>SUM(D$3:D152)</f>
        <v>11574</v>
      </c>
      <c r="G152" s="14">
        <f>FLOOR(1900+E152/365.24219,1)</f>
        <v>2016</v>
      </c>
    </row>
    <row r="153" spans="1:7" x14ac:dyDescent="0.2">
      <c r="A153" s="3" t="s">
        <v>158</v>
      </c>
      <c r="B153" s="3" t="s">
        <v>5</v>
      </c>
      <c r="C153" s="3" t="s">
        <v>159</v>
      </c>
      <c r="D153" s="10">
        <v>103.2</v>
      </c>
      <c r="E153" s="6">
        <v>42675</v>
      </c>
      <c r="F153" s="22">
        <f>SUM(D$3:D153)</f>
        <v>11677.2</v>
      </c>
      <c r="G153" s="14">
        <f>FLOOR(1900+E153/365.24219,1)</f>
        <v>2016</v>
      </c>
    </row>
    <row r="154" spans="1:7" x14ac:dyDescent="0.2">
      <c r="A154" s="3" t="s">
        <v>158</v>
      </c>
      <c r="B154" s="3" t="s">
        <v>20</v>
      </c>
      <c r="C154" s="3" t="s">
        <v>160</v>
      </c>
      <c r="D154" s="10">
        <v>212.8</v>
      </c>
      <c r="E154" s="6">
        <v>42675</v>
      </c>
      <c r="F154" s="22">
        <f>SUM(D$3:D154)</f>
        <v>11890</v>
      </c>
      <c r="G154" s="14">
        <f>FLOOR(1900+E154/365.24219,1)</f>
        <v>2016</v>
      </c>
    </row>
    <row r="155" spans="1:7" x14ac:dyDescent="0.2">
      <c r="A155" s="11"/>
      <c r="B155" s="11"/>
      <c r="C155" s="11"/>
      <c r="D155" s="11"/>
      <c r="E155" s="12"/>
      <c r="F155" s="18"/>
      <c r="G155" s="5"/>
    </row>
    <row r="156" spans="1:7" x14ac:dyDescent="0.2">
      <c r="A156" s="3" t="s">
        <v>158</v>
      </c>
      <c r="B156" s="3" t="s">
        <v>20</v>
      </c>
      <c r="C156" s="3" t="s">
        <v>161</v>
      </c>
      <c r="D156" s="10">
        <v>118.8</v>
      </c>
      <c r="E156" s="6">
        <v>42795</v>
      </c>
      <c r="F156" s="22">
        <f>SUM(D$3:D156)</f>
        <v>12008.8</v>
      </c>
      <c r="G156" s="14">
        <f>FLOOR(1900+E156/365.24219,1)</f>
        <v>2017</v>
      </c>
    </row>
    <row r="157" spans="1:7" x14ac:dyDescent="0.2">
      <c r="A157" s="3" t="s">
        <v>158</v>
      </c>
      <c r="B157" s="3" t="s">
        <v>20</v>
      </c>
      <c r="C157" s="3" t="s">
        <v>162</v>
      </c>
      <c r="D157" s="10">
        <v>55.6</v>
      </c>
      <c r="E157" s="6">
        <v>42795</v>
      </c>
      <c r="F157" s="22">
        <f>SUM(D$3:D157)</f>
        <v>12064.4</v>
      </c>
      <c r="G157" s="14">
        <f>FLOOR(1900+E157/365.24219,1)</f>
        <v>2017</v>
      </c>
    </row>
    <row r="158" spans="1:7" x14ac:dyDescent="0.2">
      <c r="A158" s="3" t="s">
        <v>56</v>
      </c>
      <c r="B158" s="3" t="s">
        <v>20</v>
      </c>
      <c r="C158" s="3" t="s">
        <v>224</v>
      </c>
      <c r="D158" s="10">
        <v>-10</v>
      </c>
      <c r="E158" s="6">
        <v>42887</v>
      </c>
      <c r="F158" s="22">
        <f>SUM(D$3:D158)</f>
        <v>12054.4</v>
      </c>
      <c r="G158" s="14">
        <f>FLOOR(1900+E158/365.24219,1)</f>
        <v>2017</v>
      </c>
    </row>
    <row r="159" spans="1:7" x14ac:dyDescent="0.2">
      <c r="A159" s="3" t="s">
        <v>35</v>
      </c>
      <c r="B159" s="3" t="s">
        <v>20</v>
      </c>
      <c r="C159" s="3" t="s">
        <v>196</v>
      </c>
      <c r="D159" s="10">
        <v>-24.8</v>
      </c>
      <c r="E159" s="6">
        <v>42887</v>
      </c>
      <c r="F159" s="22">
        <f>SUM(D$3:D159)</f>
        <v>12029.6</v>
      </c>
      <c r="G159" s="14">
        <f>FLOOR(1900+E159/365.24219,1)</f>
        <v>2017</v>
      </c>
    </row>
    <row r="160" spans="1:7" x14ac:dyDescent="0.2">
      <c r="A160" s="3" t="s">
        <v>84</v>
      </c>
      <c r="B160" s="3" t="s">
        <v>86</v>
      </c>
      <c r="C160" s="3" t="s">
        <v>218</v>
      </c>
      <c r="D160" s="10">
        <v>-25</v>
      </c>
      <c r="E160" s="6">
        <v>43070</v>
      </c>
      <c r="F160" s="22">
        <f>SUM(D$3:D160)</f>
        <v>12004.6</v>
      </c>
      <c r="G160" s="14">
        <f>FLOOR(1900+E160/365.24219,1)</f>
        <v>2017</v>
      </c>
    </row>
    <row r="161" spans="1:7" x14ac:dyDescent="0.2">
      <c r="A161" s="3" t="s">
        <v>163</v>
      </c>
      <c r="B161" s="3" t="s">
        <v>20</v>
      </c>
      <c r="C161" s="3" t="s">
        <v>164</v>
      </c>
      <c r="D161" s="10">
        <v>40.700000000000003</v>
      </c>
      <c r="E161" s="6">
        <v>43070</v>
      </c>
      <c r="F161" s="22">
        <f>SUM(D$3:D161)</f>
        <v>12045.300000000001</v>
      </c>
      <c r="G161" s="14">
        <f>FLOOR(1900+E161/365.24219,1)</f>
        <v>2017</v>
      </c>
    </row>
    <row r="162" spans="1:7" x14ac:dyDescent="0.2">
      <c r="A162" s="11"/>
      <c r="B162" s="11"/>
      <c r="C162" s="11"/>
      <c r="D162" s="11"/>
      <c r="E162" s="12"/>
      <c r="F162" s="18"/>
      <c r="G162" s="5"/>
    </row>
    <row r="163" spans="1:7" x14ac:dyDescent="0.2">
      <c r="A163" s="3" t="s">
        <v>74</v>
      </c>
      <c r="B163" s="3" t="s">
        <v>17</v>
      </c>
      <c r="C163" s="3" t="s">
        <v>165</v>
      </c>
      <c r="D163" s="10">
        <v>162.69999999999999</v>
      </c>
      <c r="E163" s="6">
        <v>43313</v>
      </c>
      <c r="F163" s="22">
        <f>SUM(D$3:D163)</f>
        <v>12208.000000000002</v>
      </c>
      <c r="G163" s="14">
        <f>FLOOR(1900+E163/365.24219,1)</f>
        <v>2018</v>
      </c>
    </row>
    <row r="164" spans="1:7" x14ac:dyDescent="0.2">
      <c r="A164" s="3" t="s">
        <v>74</v>
      </c>
      <c r="B164" s="3" t="s">
        <v>5</v>
      </c>
      <c r="C164" s="3" t="s">
        <v>166</v>
      </c>
      <c r="D164" s="10">
        <v>204.5</v>
      </c>
      <c r="E164" s="6">
        <v>43313</v>
      </c>
      <c r="F164" s="22">
        <f>SUM(D$3:D164)</f>
        <v>12412.500000000002</v>
      </c>
      <c r="G164" s="14">
        <f>FLOOR(1900+E164/365.24219,1)</f>
        <v>2018</v>
      </c>
    </row>
    <row r="165" spans="1:7" x14ac:dyDescent="0.2">
      <c r="A165" s="3" t="s">
        <v>74</v>
      </c>
      <c r="B165" s="3" t="s">
        <v>5</v>
      </c>
      <c r="C165" s="3" t="s">
        <v>190</v>
      </c>
      <c r="D165" s="10">
        <f>22.5+19.5+32.5-122+0.2</f>
        <v>-47.3</v>
      </c>
      <c r="E165" s="6">
        <v>43313</v>
      </c>
      <c r="F165" s="22">
        <f>SUM(D$3:D165)</f>
        <v>12365.200000000003</v>
      </c>
      <c r="G165" s="14">
        <f>FLOOR(1900+E165/365.24219,1)</f>
        <v>2018</v>
      </c>
    </row>
    <row r="166" spans="1:7" x14ac:dyDescent="0.2">
      <c r="A166" s="11"/>
      <c r="B166" s="11"/>
      <c r="C166" s="11"/>
      <c r="D166" s="11"/>
      <c r="E166" s="12"/>
      <c r="F166" s="18"/>
      <c r="G166" s="5"/>
    </row>
    <row r="167" spans="1:7" x14ac:dyDescent="0.2">
      <c r="A167" s="3" t="s">
        <v>106</v>
      </c>
      <c r="B167" s="3" t="s">
        <v>5</v>
      </c>
      <c r="C167" s="3" t="s">
        <v>167</v>
      </c>
      <c r="D167" s="10">
        <f>61.5+77.6-D95</f>
        <v>54.099999999999994</v>
      </c>
      <c r="E167" s="6">
        <v>43647</v>
      </c>
      <c r="F167" s="22">
        <f>SUM(D$3:D167)</f>
        <v>12419.300000000003</v>
      </c>
      <c r="G167" s="14">
        <f>FLOOR(1900+E167/365.24219,1)</f>
        <v>2019</v>
      </c>
    </row>
    <row r="168" spans="1:7" x14ac:dyDescent="0.2">
      <c r="A168" s="3" t="s">
        <v>106</v>
      </c>
      <c r="B168" s="3" t="s">
        <v>5</v>
      </c>
      <c r="C168" s="3" t="s">
        <v>225</v>
      </c>
      <c r="D168" s="10">
        <f>37.2+35</f>
        <v>72.2</v>
      </c>
      <c r="E168" s="6">
        <v>43647</v>
      </c>
      <c r="F168" s="22">
        <f>SUM(D$3:D168)</f>
        <v>12491.500000000004</v>
      </c>
      <c r="G168" s="14">
        <f>FLOOR(1900+E168/365.24219,1)</f>
        <v>2019</v>
      </c>
    </row>
    <row r="169" spans="1:7" x14ac:dyDescent="0.2">
      <c r="A169" s="3" t="s">
        <v>106</v>
      </c>
      <c r="B169" s="3" t="s">
        <v>5</v>
      </c>
      <c r="C169" s="3" t="s">
        <v>82</v>
      </c>
      <c r="D169" s="10">
        <v>53.8</v>
      </c>
      <c r="E169" s="6">
        <v>43647</v>
      </c>
      <c r="F169" s="22">
        <f>SUM(D$3:D169)</f>
        <v>12545.300000000003</v>
      </c>
      <c r="G169" s="14">
        <f>FLOOR(1900+E169/365.24219,1)</f>
        <v>2019</v>
      </c>
    </row>
    <row r="170" spans="1:7" x14ac:dyDescent="0.2">
      <c r="A170" s="3" t="s">
        <v>106</v>
      </c>
      <c r="B170" s="3" t="s">
        <v>20</v>
      </c>
      <c r="C170" s="3" t="s">
        <v>125</v>
      </c>
      <c r="D170" s="10">
        <v>-61.5</v>
      </c>
      <c r="E170" s="6">
        <v>43647</v>
      </c>
      <c r="F170" s="22">
        <f>SUM(D$3:D170)</f>
        <v>12483.800000000003</v>
      </c>
      <c r="G170" s="14">
        <f>FLOOR(1900+E170/365.24219,1)</f>
        <v>2019</v>
      </c>
    </row>
    <row r="171" spans="1:7" x14ac:dyDescent="0.2">
      <c r="A171" s="3" t="s">
        <v>106</v>
      </c>
      <c r="B171" s="3" t="s">
        <v>5</v>
      </c>
      <c r="C171" s="3" t="s">
        <v>168</v>
      </c>
      <c r="D171" s="10">
        <v>20.100000000000001</v>
      </c>
      <c r="E171" s="6">
        <v>43647</v>
      </c>
      <c r="F171" s="22">
        <f>SUM(D$3:D171)</f>
        <v>12503.900000000003</v>
      </c>
      <c r="G171" s="14">
        <f>FLOOR(1900+E171/365.24219,1)</f>
        <v>2019</v>
      </c>
    </row>
    <row r="172" spans="1:7" x14ac:dyDescent="0.2">
      <c r="A172" s="3" t="s">
        <v>106</v>
      </c>
      <c r="B172" s="3" t="s">
        <v>5</v>
      </c>
      <c r="C172" s="3" t="s">
        <v>169</v>
      </c>
      <c r="D172" s="10">
        <v>30.2</v>
      </c>
      <c r="E172" s="6">
        <v>43647</v>
      </c>
      <c r="F172" s="22">
        <f>SUM(D$3:D172)</f>
        <v>12534.100000000004</v>
      </c>
      <c r="G172" s="14">
        <f>FLOOR(1900+E172/365.24219,1)</f>
        <v>2019</v>
      </c>
    </row>
    <row r="173" spans="1:7" x14ac:dyDescent="0.2">
      <c r="A173" s="3" t="s">
        <v>106</v>
      </c>
      <c r="B173" s="3" t="s">
        <v>20</v>
      </c>
      <c r="C173" s="3" t="s">
        <v>170</v>
      </c>
      <c r="D173" s="10">
        <v>34.299999999999997</v>
      </c>
      <c r="E173" s="6">
        <v>43647</v>
      </c>
      <c r="F173" s="22">
        <f>SUM(D$3:D173)</f>
        <v>12568.400000000003</v>
      </c>
      <c r="G173" s="14">
        <f>FLOOR(1900+E173/365.24219,1)</f>
        <v>2019</v>
      </c>
    </row>
    <row r="174" spans="1:7" x14ac:dyDescent="0.2">
      <c r="A174" s="3" t="s">
        <v>37</v>
      </c>
      <c r="B174" s="3" t="s">
        <v>20</v>
      </c>
      <c r="C174" s="3" t="s">
        <v>171</v>
      </c>
      <c r="D174" s="10">
        <f>198.6-118+16</f>
        <v>96.6</v>
      </c>
      <c r="E174" s="6">
        <v>43761</v>
      </c>
      <c r="F174" s="22">
        <f>SUM(D$3:D174)</f>
        <v>12665.000000000004</v>
      </c>
      <c r="G174" s="14">
        <f>FLOOR(1900+E174/365.24219,1)</f>
        <v>2019</v>
      </c>
    </row>
    <row r="175" spans="1:7" x14ac:dyDescent="0.2">
      <c r="A175" s="3" t="s">
        <v>37</v>
      </c>
      <c r="B175" s="3" t="s">
        <v>20</v>
      </c>
      <c r="C175" s="3" t="s">
        <v>172</v>
      </c>
      <c r="D175" s="10">
        <f>48.2-D144</f>
        <v>0.20000000000000284</v>
      </c>
      <c r="E175" s="6">
        <v>43761</v>
      </c>
      <c r="F175" s="22">
        <f>SUM(D$3:D175)</f>
        <v>12665.200000000004</v>
      </c>
      <c r="G175" s="14">
        <f>FLOOR(1900+E175/365.24219,1)</f>
        <v>2019</v>
      </c>
    </row>
    <row r="176" spans="1:7" x14ac:dyDescent="0.2">
      <c r="A176" s="3" t="s">
        <v>37</v>
      </c>
      <c r="B176" s="3" t="s">
        <v>5</v>
      </c>
      <c r="C176" s="3" t="s">
        <v>173</v>
      </c>
      <c r="D176" s="10">
        <f>5.28+12.87</f>
        <v>18.149999999999999</v>
      </c>
      <c r="E176" s="6">
        <v>43761</v>
      </c>
      <c r="F176" s="22">
        <f>SUM(D$3:D176)</f>
        <v>12683.350000000004</v>
      </c>
      <c r="G176" s="14">
        <f>FLOOR(1900+E176/365.24219,1)</f>
        <v>2019</v>
      </c>
    </row>
    <row r="177" spans="1:9" x14ac:dyDescent="0.2">
      <c r="A177" s="3" t="s">
        <v>37</v>
      </c>
      <c r="B177" s="3" t="s">
        <v>5</v>
      </c>
      <c r="C177" s="3" t="s">
        <v>174</v>
      </c>
      <c r="D177" s="10">
        <f>65.34-D60</f>
        <v>-6.0000000000002274E-2</v>
      </c>
      <c r="E177" s="6">
        <v>43761</v>
      </c>
      <c r="F177" s="22">
        <f>SUM(D$3:D177)</f>
        <v>12683.290000000005</v>
      </c>
      <c r="G177" s="14">
        <f>FLOOR(1900+E177/365.24219,1)</f>
        <v>2019</v>
      </c>
    </row>
    <row r="178" spans="1:9" x14ac:dyDescent="0.2">
      <c r="A178" s="11"/>
      <c r="B178" s="11"/>
      <c r="C178" s="11"/>
      <c r="D178" s="11"/>
      <c r="E178" s="12"/>
      <c r="F178" s="18"/>
      <c r="G178" s="5"/>
    </row>
    <row r="179" spans="1:9" x14ac:dyDescent="0.2">
      <c r="A179" s="3" t="s">
        <v>56</v>
      </c>
      <c r="B179" s="3" t="s">
        <v>20</v>
      </c>
      <c r="C179" s="3" t="s">
        <v>176</v>
      </c>
      <c r="D179" s="10">
        <v>25.5</v>
      </c>
      <c r="E179" s="6">
        <v>43922</v>
      </c>
      <c r="F179" s="22">
        <f>SUM(D$3:D179)</f>
        <v>12708.790000000005</v>
      </c>
      <c r="G179" s="14">
        <f>FLOOR(1900+E179/365.24219,1)</f>
        <v>2020</v>
      </c>
    </row>
    <row r="180" spans="1:9" x14ac:dyDescent="0.2">
      <c r="A180" s="3" t="s">
        <v>56</v>
      </c>
      <c r="B180" s="3" t="s">
        <v>20</v>
      </c>
      <c r="C180" s="3" t="s">
        <v>177</v>
      </c>
      <c r="D180" s="10">
        <v>42.3</v>
      </c>
      <c r="E180" s="6">
        <v>43922</v>
      </c>
      <c r="F180" s="22">
        <f>SUM(D$3:D180)</f>
        <v>12751.090000000004</v>
      </c>
      <c r="G180" s="14">
        <f>FLOOR(1900+E180/365.24219,1)</f>
        <v>2020</v>
      </c>
    </row>
    <row r="181" spans="1:9" x14ac:dyDescent="0.2">
      <c r="A181" s="3" t="s">
        <v>56</v>
      </c>
      <c r="B181" s="3" t="s">
        <v>20</v>
      </c>
      <c r="C181" s="3" t="s">
        <v>178</v>
      </c>
      <c r="D181" s="10">
        <f>69.9+47.9</f>
        <v>117.80000000000001</v>
      </c>
      <c r="E181" s="6">
        <v>43922</v>
      </c>
      <c r="F181" s="22">
        <f>SUM(D$3:D181)</f>
        <v>12868.890000000003</v>
      </c>
      <c r="G181" s="14">
        <f>FLOOR(1900+E181/365.24219,1)</f>
        <v>2020</v>
      </c>
    </row>
    <row r="182" spans="1:9" x14ac:dyDescent="0.2">
      <c r="A182" s="3" t="s">
        <v>56</v>
      </c>
      <c r="B182" s="3" t="s">
        <v>5</v>
      </c>
      <c r="C182" s="3" t="s">
        <v>179</v>
      </c>
      <c r="D182" s="10">
        <v>47.5</v>
      </c>
      <c r="E182" s="6">
        <v>43922</v>
      </c>
      <c r="F182" s="22">
        <f>SUM(D$3:D182)</f>
        <v>12916.390000000003</v>
      </c>
      <c r="G182" s="14">
        <f>FLOOR(1900+E182/365.24219,1)</f>
        <v>2020</v>
      </c>
    </row>
    <row r="183" spans="1:9" x14ac:dyDescent="0.2">
      <c r="A183" s="3" t="s">
        <v>56</v>
      </c>
      <c r="B183" s="3" t="s">
        <v>5</v>
      </c>
      <c r="C183" s="3" t="s">
        <v>180</v>
      </c>
      <c r="D183" s="10">
        <v>36.200000000000003</v>
      </c>
      <c r="E183" s="6">
        <v>43922</v>
      </c>
      <c r="F183" s="22">
        <f>SUM(D$3:D183)</f>
        <v>12952.590000000004</v>
      </c>
      <c r="G183" s="14">
        <f>FLOOR(1900+E183/365.24219,1)</f>
        <v>2020</v>
      </c>
    </row>
    <row r="184" spans="1:9" x14ac:dyDescent="0.2">
      <c r="A184" s="3" t="s">
        <v>56</v>
      </c>
      <c r="B184" s="3" t="s">
        <v>5</v>
      </c>
      <c r="C184" s="3" t="s">
        <v>181</v>
      </c>
      <c r="D184" s="10">
        <f>7+17.8</f>
        <v>24.8</v>
      </c>
      <c r="E184" s="6">
        <v>43922</v>
      </c>
      <c r="F184" s="22">
        <f>SUM(D$3:D184)</f>
        <v>12977.390000000003</v>
      </c>
      <c r="G184" s="14">
        <f>FLOOR(1900+E184/365.24219,1)</f>
        <v>2020</v>
      </c>
    </row>
    <row r="185" spans="1:9" x14ac:dyDescent="0.2">
      <c r="A185" s="11"/>
      <c r="B185" s="11"/>
      <c r="C185" s="11"/>
      <c r="D185" s="11"/>
      <c r="E185" s="12"/>
      <c r="F185" s="18"/>
      <c r="G185" s="5"/>
    </row>
    <row r="186" spans="1:9" x14ac:dyDescent="0.2">
      <c r="A186" s="3" t="s">
        <v>77</v>
      </c>
      <c r="B186" s="3" t="s">
        <v>20</v>
      </c>
      <c r="C186" s="3" t="s">
        <v>182</v>
      </c>
      <c r="D186" s="10">
        <v>65.3</v>
      </c>
      <c r="E186" s="6">
        <v>44348</v>
      </c>
      <c r="F186" s="22">
        <f>SUM(D$3:D186)</f>
        <v>13042.690000000002</v>
      </c>
      <c r="G186" s="14">
        <f>FLOOR(1900+E186/365.24219,1)</f>
        <v>2021</v>
      </c>
    </row>
    <row r="187" spans="1:9" x14ac:dyDescent="0.2">
      <c r="A187" s="3" t="s">
        <v>77</v>
      </c>
      <c r="B187" s="3" t="s">
        <v>20</v>
      </c>
      <c r="C187" s="3" t="s">
        <v>183</v>
      </c>
      <c r="D187" s="10">
        <v>28.1</v>
      </c>
      <c r="E187" s="6">
        <v>44348</v>
      </c>
      <c r="F187" s="22">
        <f>SUM(D$3:D187)</f>
        <v>13070.790000000003</v>
      </c>
      <c r="G187" s="14">
        <f>FLOOR(1900+E187/365.24219,1)</f>
        <v>2021</v>
      </c>
    </row>
    <row r="188" spans="1:9" x14ac:dyDescent="0.2">
      <c r="A188" s="3" t="s">
        <v>77</v>
      </c>
      <c r="B188" s="3" t="s">
        <v>20</v>
      </c>
      <c r="C188" s="3" t="s">
        <v>184</v>
      </c>
      <c r="D188" s="10">
        <v>57.6</v>
      </c>
      <c r="E188" s="6">
        <v>44348</v>
      </c>
      <c r="F188" s="22">
        <f>SUM(D$3:D188)</f>
        <v>13128.390000000003</v>
      </c>
      <c r="G188" s="14">
        <f>FLOOR(1900+E188/365.24219,1)</f>
        <v>2021</v>
      </c>
    </row>
    <row r="189" spans="1:9" x14ac:dyDescent="0.2">
      <c r="A189" s="3" t="s">
        <v>77</v>
      </c>
      <c r="B189" s="3" t="s">
        <v>20</v>
      </c>
      <c r="C189" s="3" t="s">
        <v>185</v>
      </c>
      <c r="D189" s="10">
        <f>39+38.7+155.3+32.8+24.4</f>
        <v>290.2</v>
      </c>
      <c r="E189" s="6">
        <v>44348</v>
      </c>
      <c r="F189" s="22">
        <f>SUM(D$3:D189)</f>
        <v>13418.590000000004</v>
      </c>
      <c r="G189" s="14">
        <f>FLOOR(1900+E189/365.24219,1)</f>
        <v>2021</v>
      </c>
    </row>
    <row r="190" spans="1:9" x14ac:dyDescent="0.2">
      <c r="A190" s="3" t="s">
        <v>77</v>
      </c>
      <c r="B190" s="3" t="s">
        <v>5</v>
      </c>
      <c r="C190" s="3" t="s">
        <v>183</v>
      </c>
      <c r="D190" s="10">
        <f>40+23.6-D75</f>
        <v>0.10000000000000142</v>
      </c>
      <c r="E190" s="6">
        <v>44348</v>
      </c>
      <c r="F190" s="22">
        <f>SUM(D$3:D190)</f>
        <v>13418.690000000004</v>
      </c>
      <c r="G190" s="14">
        <f>FLOOR(1900+E190/365.24219,1)</f>
        <v>2021</v>
      </c>
      <c r="I190" s="8"/>
    </row>
    <row r="191" spans="1:9" x14ac:dyDescent="0.2">
      <c r="A191" s="3" t="s">
        <v>77</v>
      </c>
      <c r="B191" s="3" t="s">
        <v>5</v>
      </c>
      <c r="C191" s="3" t="s">
        <v>186</v>
      </c>
      <c r="D191" s="10">
        <f>10.3+20.2</f>
        <v>30.5</v>
      </c>
      <c r="E191" s="6">
        <v>44348</v>
      </c>
      <c r="F191" s="22">
        <f>SUM(D$3:D191)</f>
        <v>13449.190000000004</v>
      </c>
      <c r="G191" s="14">
        <f>FLOOR(1900+E191/365.24219,1)</f>
        <v>2021</v>
      </c>
      <c r="I191" s="8"/>
    </row>
    <row r="192" spans="1:9" x14ac:dyDescent="0.2">
      <c r="A192" s="3" t="s">
        <v>40</v>
      </c>
      <c r="B192" s="3" t="s">
        <v>20</v>
      </c>
      <c r="C192" s="3" t="s">
        <v>226</v>
      </c>
      <c r="D192" s="10">
        <v>62.2</v>
      </c>
      <c r="E192" s="6">
        <v>44440</v>
      </c>
      <c r="F192" s="22">
        <f>SUM(D$3:D192)</f>
        <v>13511.390000000005</v>
      </c>
      <c r="G192" s="14">
        <f>FLOOR(1900+E192/365.24219,1)</f>
        <v>2021</v>
      </c>
      <c r="H192" s="1" t="s">
        <v>212</v>
      </c>
      <c r="I192" s="8"/>
    </row>
    <row r="193" spans="1:9" x14ac:dyDescent="0.2">
      <c r="A193" s="3" t="s">
        <v>4</v>
      </c>
      <c r="B193" s="3" t="s">
        <v>5</v>
      </c>
      <c r="C193" s="3" t="s">
        <v>189</v>
      </c>
      <c r="D193" s="10">
        <v>-24.2</v>
      </c>
      <c r="E193" s="6">
        <v>44470</v>
      </c>
      <c r="F193" s="22">
        <f>SUM(D$3:D193)</f>
        <v>13487.190000000004</v>
      </c>
      <c r="G193" s="14">
        <f>FLOOR(1900+E193/365.24219,1)</f>
        <v>2021</v>
      </c>
      <c r="I193" s="8"/>
    </row>
    <row r="194" spans="1:9" x14ac:dyDescent="0.2">
      <c r="A194" s="3" t="s">
        <v>4</v>
      </c>
      <c r="B194" s="3" t="s">
        <v>5</v>
      </c>
      <c r="C194" s="3" t="s">
        <v>204</v>
      </c>
      <c r="D194" s="10">
        <v>-30</v>
      </c>
      <c r="E194" s="6">
        <v>44470</v>
      </c>
      <c r="F194" s="22">
        <f>SUM(D$3:D194)</f>
        <v>13457.190000000004</v>
      </c>
      <c r="G194" s="14">
        <f>FLOOR(1900+E194/365.24219,1)</f>
        <v>2021</v>
      </c>
    </row>
    <row r="195" spans="1:9" x14ac:dyDescent="0.2">
      <c r="A195" s="3" t="s">
        <v>187</v>
      </c>
      <c r="B195" s="3" t="s">
        <v>5</v>
      </c>
      <c r="C195" s="3" t="s">
        <v>188</v>
      </c>
      <c r="D195" s="10">
        <v>224</v>
      </c>
      <c r="E195" s="6">
        <v>44501</v>
      </c>
      <c r="F195" s="22">
        <f>SUM(D$3:D195)</f>
        <v>13681.190000000004</v>
      </c>
      <c r="G195" s="14">
        <f>FLOOR(1900+E195/365.24219,1)</f>
        <v>2021</v>
      </c>
    </row>
    <row r="196" spans="1:9" ht="25.5" x14ac:dyDescent="0.2">
      <c r="A196" s="13" t="s">
        <v>203</v>
      </c>
      <c r="B196" s="3" t="s">
        <v>13</v>
      </c>
      <c r="C196" s="3" t="s">
        <v>227</v>
      </c>
      <c r="D196" s="10">
        <v>-23.5</v>
      </c>
      <c r="E196" s="6">
        <v>44501</v>
      </c>
      <c r="F196" s="22">
        <f>SUM(D$3:D196)</f>
        <v>13657.690000000004</v>
      </c>
      <c r="G196" s="14">
        <f>FLOOR(1900+E196/365.24219,1)</f>
        <v>2021</v>
      </c>
    </row>
    <row r="197" spans="1:9" x14ac:dyDescent="0.2">
      <c r="A197" s="11"/>
      <c r="B197" s="11"/>
      <c r="C197" s="11"/>
      <c r="D197" s="11"/>
      <c r="E197" s="12"/>
      <c r="F197" s="18"/>
      <c r="G197" s="5"/>
    </row>
    <row r="198" spans="1:9" x14ac:dyDescent="0.2">
      <c r="A198" s="3" t="s">
        <v>69</v>
      </c>
      <c r="B198" s="3" t="s">
        <v>5</v>
      </c>
      <c r="C198" s="3" t="s">
        <v>191</v>
      </c>
      <c r="D198" s="10">
        <v>-30</v>
      </c>
      <c r="E198" s="6">
        <v>44562</v>
      </c>
      <c r="F198" s="22">
        <f>SUM(D$3:D198)</f>
        <v>13627.690000000004</v>
      </c>
      <c r="G198" s="14">
        <f>FLOOR(1900+E198/365.24219,1)</f>
        <v>2022</v>
      </c>
    </row>
    <row r="199" spans="1:9" x14ac:dyDescent="0.2">
      <c r="A199" s="3" t="s">
        <v>6</v>
      </c>
      <c r="B199" s="3" t="s">
        <v>20</v>
      </c>
      <c r="C199" s="3" t="s">
        <v>228</v>
      </c>
      <c r="D199" s="10">
        <v>10.7</v>
      </c>
      <c r="E199" s="6">
        <v>44621</v>
      </c>
      <c r="F199" s="22">
        <f>SUM(D$3:D199)</f>
        <v>13638.390000000005</v>
      </c>
      <c r="G199" s="14">
        <f>FLOOR(1900+E199/365.24219,1)</f>
        <v>2022</v>
      </c>
    </row>
    <row r="200" spans="1:9" x14ac:dyDescent="0.2">
      <c r="A200" s="3" t="s">
        <v>53</v>
      </c>
      <c r="B200" s="3" t="s">
        <v>5</v>
      </c>
      <c r="C200" s="3" t="s">
        <v>54</v>
      </c>
      <c r="D200" s="10">
        <v>-19</v>
      </c>
      <c r="E200" s="6">
        <v>44682</v>
      </c>
      <c r="F200" s="22">
        <f>SUM(D$3:D200)</f>
        <v>13619.390000000005</v>
      </c>
      <c r="G200" s="14">
        <f>FLOOR(1900+E200/365.24219,1)</f>
        <v>2022</v>
      </c>
    </row>
    <row r="201" spans="1:9" x14ac:dyDescent="0.2">
      <c r="A201" s="3" t="s">
        <v>47</v>
      </c>
      <c r="B201" s="3" t="s">
        <v>48</v>
      </c>
      <c r="C201" s="3" t="s">
        <v>49</v>
      </c>
      <c r="D201" s="10">
        <v>-28.5</v>
      </c>
      <c r="E201" s="6">
        <v>44774</v>
      </c>
      <c r="F201" s="22">
        <f>SUM(D$3:D201)</f>
        <v>13590.890000000005</v>
      </c>
      <c r="G201" s="14">
        <f>FLOOR(1900+E201/365.24219,1)</f>
        <v>2022</v>
      </c>
      <c r="I201" s="8"/>
    </row>
    <row r="202" spans="1:9" x14ac:dyDescent="0.2">
      <c r="A202" s="3" t="s">
        <v>47</v>
      </c>
      <c r="B202" s="3" t="s">
        <v>20</v>
      </c>
      <c r="C202" s="3" t="s">
        <v>144</v>
      </c>
      <c r="D202" s="10">
        <v>-40</v>
      </c>
      <c r="E202" s="6">
        <v>44774</v>
      </c>
      <c r="F202" s="22">
        <f>SUM(D$3:D202)</f>
        <v>13550.890000000005</v>
      </c>
      <c r="G202" s="14">
        <f>FLOOR(1900+E202/365.24219,1)</f>
        <v>2022</v>
      </c>
    </row>
    <row r="203" spans="1:9" x14ac:dyDescent="0.2">
      <c r="A203" s="11"/>
      <c r="B203" s="11"/>
      <c r="C203" s="11"/>
      <c r="D203" s="11"/>
      <c r="E203" s="12"/>
      <c r="F203" s="18"/>
      <c r="G203" s="5"/>
    </row>
    <row r="204" spans="1:9" x14ac:dyDescent="0.2">
      <c r="A204" s="3" t="s">
        <v>193</v>
      </c>
      <c r="B204" s="3" t="s">
        <v>5</v>
      </c>
      <c r="C204" s="3" t="s">
        <v>194</v>
      </c>
      <c r="D204" s="10">
        <v>20</v>
      </c>
      <c r="E204" s="6">
        <v>45081</v>
      </c>
      <c r="F204" s="22">
        <f>SUM(D$3:D204)</f>
        <v>13570.890000000005</v>
      </c>
      <c r="G204" s="14">
        <f>FLOOR(1900+E204/365.24219,1)</f>
        <v>2023</v>
      </c>
    </row>
    <row r="205" spans="1:9" x14ac:dyDescent="0.2">
      <c r="A205" s="3" t="s">
        <v>73</v>
      </c>
      <c r="B205" s="3" t="s">
        <v>20</v>
      </c>
      <c r="C205" s="3" t="s">
        <v>192</v>
      </c>
      <c r="D205" s="10">
        <v>-22</v>
      </c>
      <c r="E205" s="6">
        <v>45107</v>
      </c>
      <c r="F205" s="22">
        <f>SUM(D$3:D205)</f>
        <v>13548.890000000005</v>
      </c>
      <c r="G205" s="14">
        <f>FLOOR(1900+E205/365.24219,1)</f>
        <v>2023</v>
      </c>
    </row>
    <row r="206" spans="1:9" x14ac:dyDescent="0.2">
      <c r="A206" s="3" t="s">
        <v>73</v>
      </c>
      <c r="B206" s="3" t="s">
        <v>5</v>
      </c>
      <c r="C206" s="3" t="s">
        <v>195</v>
      </c>
      <c r="D206" s="10">
        <f>71.7+23+273.3-300+22</f>
        <v>90</v>
      </c>
      <c r="E206" s="6">
        <v>45107</v>
      </c>
      <c r="F206" s="22">
        <f>SUM(D$3:D206)</f>
        <v>13638.890000000005</v>
      </c>
      <c r="G206" s="14">
        <f>FLOOR(1900+E206/365.24219,1)</f>
        <v>2023</v>
      </c>
    </row>
    <row r="207" spans="1:9" x14ac:dyDescent="0.2">
      <c r="A207" s="3" t="s">
        <v>197</v>
      </c>
      <c r="B207" s="3" t="s">
        <v>5</v>
      </c>
      <c r="C207" s="3" t="s">
        <v>198</v>
      </c>
      <c r="D207" s="10">
        <v>61.5</v>
      </c>
      <c r="E207" s="6">
        <v>45200</v>
      </c>
      <c r="F207" s="22">
        <f>SUM(D$3:D207)</f>
        <v>13700.390000000005</v>
      </c>
      <c r="G207" s="14">
        <f>FLOOR(1900+E207/365.24219,1)</f>
        <v>2023</v>
      </c>
    </row>
    <row r="208" spans="1:9" x14ac:dyDescent="0.2">
      <c r="A208" s="3" t="s">
        <v>74</v>
      </c>
      <c r="B208" s="3" t="s">
        <v>20</v>
      </c>
      <c r="C208" s="3" t="s">
        <v>199</v>
      </c>
      <c r="D208" s="10">
        <v>25</v>
      </c>
      <c r="E208" s="6">
        <v>45231</v>
      </c>
      <c r="F208" s="22">
        <f>SUM(D$3:D208)</f>
        <v>13725.390000000005</v>
      </c>
      <c r="G208" s="14">
        <f>FLOOR(1900+E208/365.24219,1)</f>
        <v>2023</v>
      </c>
    </row>
    <row r="209" spans="1:7" x14ac:dyDescent="0.2">
      <c r="A209" s="11"/>
      <c r="B209" s="11"/>
      <c r="C209" s="11"/>
      <c r="D209" s="11"/>
      <c r="E209" s="12"/>
      <c r="F209" s="18"/>
      <c r="G209" s="5"/>
    </row>
    <row r="210" spans="1:7" x14ac:dyDescent="0.2">
      <c r="A210" s="3" t="s">
        <v>53</v>
      </c>
      <c r="B210" s="3" t="s">
        <v>5</v>
      </c>
      <c r="C210" s="3" t="s">
        <v>58</v>
      </c>
      <c r="D210" s="10">
        <v>5.6</v>
      </c>
      <c r="E210" s="6">
        <v>45444</v>
      </c>
      <c r="F210" s="22">
        <f>SUM(D$3:D210)</f>
        <v>13730.990000000005</v>
      </c>
      <c r="G210" s="14">
        <f>FLOOR(1900+E210/365.24219,1)</f>
        <v>2024</v>
      </c>
    </row>
    <row r="211" spans="1:7" x14ac:dyDescent="0.2">
      <c r="A211" s="3" t="s">
        <v>53</v>
      </c>
      <c r="B211" s="3" t="s">
        <v>5</v>
      </c>
      <c r="C211" s="3" t="s">
        <v>54</v>
      </c>
      <c r="D211" s="10">
        <v>-8</v>
      </c>
      <c r="E211" s="6">
        <v>45444</v>
      </c>
      <c r="F211" s="22">
        <f>SUM(D$3:D211)</f>
        <v>13722.990000000005</v>
      </c>
      <c r="G211" s="14">
        <f>FLOOR(1900+E211/365.24219,1)</f>
        <v>2024</v>
      </c>
    </row>
    <row r="212" spans="1:7" x14ac:dyDescent="0.2">
      <c r="A212" s="3" t="s">
        <v>92</v>
      </c>
      <c r="B212" s="3" t="s">
        <v>20</v>
      </c>
      <c r="C212" s="3" t="s">
        <v>93</v>
      </c>
      <c r="D212" s="10">
        <v>-13</v>
      </c>
      <c r="E212" s="6">
        <v>45505</v>
      </c>
      <c r="F212" s="22">
        <f>SUM(D$3:D212)</f>
        <v>13709.990000000005</v>
      </c>
      <c r="G212" s="14">
        <f>FLOOR(1900+E212/365.24219,1)</f>
        <v>2024</v>
      </c>
    </row>
  </sheetData>
  <mergeCells count="1">
    <mergeCell ref="A1:F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4" verticalDpi="200" r:id="rId1"/>
  <headerFooter alignWithMargins="0"/>
  <ignoredErrors>
    <ignoredError sqref="F5:F32 F122:F131 F75:F121 F33:F74 F133:F16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513D6-5F12-47FF-BDFD-6DA23A8B950C}">
  <dimension ref="A1:C32"/>
  <sheetViews>
    <sheetView workbookViewId="0"/>
  </sheetViews>
  <sheetFormatPr defaultRowHeight="11.25" x14ac:dyDescent="0.2"/>
  <cols>
    <col min="1" max="2" width="10.5703125" style="7" customWidth="1"/>
    <col min="3" max="3" width="10.5703125" style="24" customWidth="1"/>
    <col min="4" max="16384" width="9.140625" style="7"/>
  </cols>
  <sheetData>
    <row r="1" spans="1:3" x14ac:dyDescent="0.2">
      <c r="A1" s="26" t="s">
        <v>120</v>
      </c>
      <c r="B1" s="26" t="s">
        <v>121</v>
      </c>
      <c r="C1" s="27" t="s">
        <v>122</v>
      </c>
    </row>
    <row r="2" spans="1:3" x14ac:dyDescent="0.2">
      <c r="A2" s="4">
        <v>1996</v>
      </c>
      <c r="B2" s="7">
        <f>SUMIF(Seznam!G$3:G$1000,A2,Seznam!D$3:D$1000)</f>
        <v>50</v>
      </c>
      <c r="C2" s="23">
        <f>SUM(B2:B$2)</f>
        <v>50</v>
      </c>
    </row>
    <row r="3" spans="1:3" x14ac:dyDescent="0.2">
      <c r="A3" s="4">
        <v>1997</v>
      </c>
      <c r="B3" s="7">
        <f>SUMIF(Seznam!G$3:G$1000,A3,Seznam!D$3:D$1000)</f>
        <v>113.2</v>
      </c>
      <c r="C3" s="23">
        <f>SUM(B$2:B3)</f>
        <v>163.19999999999999</v>
      </c>
    </row>
    <row r="4" spans="1:3" x14ac:dyDescent="0.2">
      <c r="A4" s="4">
        <v>1998</v>
      </c>
      <c r="B4" s="7">
        <f>SUMIF(Seznam!G$3:G$1000,A4,Seznam!D$3:D$1000)</f>
        <v>1109.7</v>
      </c>
      <c r="C4" s="23">
        <f>SUM(B$2:B4)</f>
        <v>1272.9000000000001</v>
      </c>
    </row>
    <row r="5" spans="1:3" x14ac:dyDescent="0.2">
      <c r="A5" s="4">
        <v>1999</v>
      </c>
      <c r="B5" s="7">
        <f>SUMIF(Seznam!G$3:G$1000,A5,Seznam!D$3:D$1000)</f>
        <v>1115.7</v>
      </c>
      <c r="C5" s="23">
        <f>SUM(B$2:B5)</f>
        <v>2388.6000000000004</v>
      </c>
    </row>
    <row r="6" spans="1:3" x14ac:dyDescent="0.2">
      <c r="A6" s="4">
        <v>2000</v>
      </c>
      <c r="B6" s="7">
        <f>SUMIF(Seznam!G$3:G$1000,A6,Seznam!D$3:D$1000)</f>
        <v>543.4</v>
      </c>
      <c r="C6" s="23">
        <f>SUM(B$2:B6)</f>
        <v>2932.0000000000005</v>
      </c>
    </row>
    <row r="7" spans="1:3" x14ac:dyDescent="0.2">
      <c r="A7" s="4">
        <v>2001</v>
      </c>
      <c r="B7" s="7">
        <f>SUMIF(Seznam!G$3:G$1000,A7,Seznam!D$3:D$1000)</f>
        <v>353.7</v>
      </c>
      <c r="C7" s="23">
        <f>SUM(B$2:B7)</f>
        <v>3285.7000000000003</v>
      </c>
    </row>
    <row r="8" spans="1:3" x14ac:dyDescent="0.2">
      <c r="A8" s="4">
        <v>2002</v>
      </c>
      <c r="B8" s="7">
        <f>SUMIF(Seznam!G$3:G$1000,A8,Seznam!D$3:D$1000)</f>
        <v>2034.2000000000003</v>
      </c>
      <c r="C8" s="23">
        <f>SUM(B$2:B8)</f>
        <v>5319.9000000000005</v>
      </c>
    </row>
    <row r="9" spans="1:3" x14ac:dyDescent="0.2">
      <c r="A9" s="4">
        <v>2003</v>
      </c>
      <c r="B9" s="7">
        <f>SUMIF(Seznam!G$3:G$1000,A9,Seznam!D$3:D$1000)</f>
        <v>1030.5999999999999</v>
      </c>
      <c r="C9" s="23">
        <f>SUM(B$2:B9)</f>
        <v>6350.5</v>
      </c>
    </row>
    <row r="10" spans="1:3" x14ac:dyDescent="0.2">
      <c r="A10" s="4">
        <v>2004</v>
      </c>
      <c r="B10" s="7">
        <f>SUMIF(Seznam!G$3:G$1000,A10,Seznam!D$3:D$1000)</f>
        <v>1252.4000000000001</v>
      </c>
      <c r="C10" s="23">
        <f>SUM(B$2:B10)</f>
        <v>7602.9</v>
      </c>
    </row>
    <row r="11" spans="1:3" x14ac:dyDescent="0.2">
      <c r="A11" s="4">
        <v>2005</v>
      </c>
      <c r="B11" s="7">
        <f>SUMIF(Seznam!G$3:G$1000,A11,Seznam!D$3:D$1000)</f>
        <v>595.29999999999995</v>
      </c>
      <c r="C11" s="23">
        <f>SUM(B$2:B11)</f>
        <v>8198.1999999999989</v>
      </c>
    </row>
    <row r="12" spans="1:3" x14ac:dyDescent="0.2">
      <c r="A12" s="4">
        <v>2006</v>
      </c>
      <c r="B12" s="7">
        <f>SUMIF(Seznam!G$3:G$1000,A12,Seznam!D$3:D$1000)</f>
        <v>419.7</v>
      </c>
      <c r="C12" s="23">
        <f>SUM(B$2:B12)</f>
        <v>8617.9</v>
      </c>
    </row>
    <row r="13" spans="1:3" x14ac:dyDescent="0.2">
      <c r="A13" s="4">
        <v>2007</v>
      </c>
      <c r="B13" s="7">
        <f>SUMIF(Seznam!G$3:G$1000,A13,Seznam!D$3:D$1000)</f>
        <v>282.39999999999998</v>
      </c>
      <c r="C13" s="23">
        <f>SUM(B$2:B13)</f>
        <v>8900.2999999999993</v>
      </c>
    </row>
    <row r="14" spans="1:3" x14ac:dyDescent="0.2">
      <c r="A14" s="4">
        <v>2008</v>
      </c>
      <c r="B14" s="7">
        <f>SUMIF(Seznam!G$3:G$1000,A14,Seznam!D$3:D$1000)</f>
        <v>484.2</v>
      </c>
      <c r="C14" s="23">
        <f>SUM(B$2:B14)</f>
        <v>9384.5</v>
      </c>
    </row>
    <row r="15" spans="1:3" x14ac:dyDescent="0.2">
      <c r="A15" s="4">
        <v>2009</v>
      </c>
      <c r="B15" s="7">
        <f>SUMIF(Seznam!G$3:G$1000,A15,Seznam!D$3:D$1000)</f>
        <v>258.60000000000002</v>
      </c>
      <c r="C15" s="23">
        <f>SUM(B$2:B15)</f>
        <v>9643.1</v>
      </c>
    </row>
    <row r="16" spans="1:3" x14ac:dyDescent="0.2">
      <c r="A16" s="4">
        <v>2010</v>
      </c>
      <c r="B16" s="7">
        <f>SUMIF(Seznam!G$3:G$1000,A16,Seznam!D$3:D$1000)</f>
        <v>201.6</v>
      </c>
      <c r="C16" s="23">
        <f>SUM(B$2:B16)</f>
        <v>9844.7000000000007</v>
      </c>
    </row>
    <row r="17" spans="1:3" x14ac:dyDescent="0.2">
      <c r="A17" s="4">
        <v>2011</v>
      </c>
      <c r="B17" s="7">
        <f>SUMIF(Seznam!G$3:G$1000,A17,Seznam!D$3:D$1000)</f>
        <v>149.5</v>
      </c>
      <c r="C17" s="23">
        <f>SUM(B$2:B17)</f>
        <v>9994.2000000000007</v>
      </c>
    </row>
    <row r="18" spans="1:3" x14ac:dyDescent="0.2">
      <c r="A18" s="4">
        <v>2012</v>
      </c>
      <c r="B18" s="7">
        <f>SUMIF(Seznam!G$3:G$1000,A18,Seznam!D$3:D$1000)</f>
        <v>200.2</v>
      </c>
      <c r="C18" s="23">
        <f>SUM(B$2:B18)</f>
        <v>10194.400000000001</v>
      </c>
    </row>
    <row r="19" spans="1:3" x14ac:dyDescent="0.2">
      <c r="A19" s="4">
        <v>2013</v>
      </c>
      <c r="B19" s="7">
        <f>SUMIF(Seznam!G$3:G$1000,A19,Seznam!D$3:D$1000)</f>
        <v>-7.699999999999994</v>
      </c>
      <c r="C19" s="23">
        <f>SUM(B$2:B19)</f>
        <v>10186.700000000001</v>
      </c>
    </row>
    <row r="20" spans="1:3" x14ac:dyDescent="0.2">
      <c r="A20" s="4">
        <v>2014</v>
      </c>
      <c r="B20" s="7">
        <f>SUMIF(Seznam!G$3:G$1000,A20,Seznam!D$3:D$1000)</f>
        <v>496.9</v>
      </c>
      <c r="C20" s="23">
        <f>SUM(B$2:B20)</f>
        <v>10683.6</v>
      </c>
    </row>
    <row r="21" spans="1:3" x14ac:dyDescent="0.2">
      <c r="A21" s="4">
        <v>2015</v>
      </c>
      <c r="B21" s="7">
        <f>SUMIF(Seznam!G$3:G$1000,A21,Seznam!D$3:D$1000)</f>
        <v>865.5</v>
      </c>
      <c r="C21" s="23">
        <f>SUM(B$2:B21)</f>
        <v>11549.1</v>
      </c>
    </row>
    <row r="22" spans="1:3" x14ac:dyDescent="0.2">
      <c r="A22" s="4">
        <v>2016</v>
      </c>
      <c r="B22" s="7">
        <f>SUMIF(Seznam!G$3:G$1000,A22,Seznam!D$3:D$1000)</f>
        <v>340.9</v>
      </c>
      <c r="C22" s="23">
        <f>SUM(B$2:B22)</f>
        <v>11890</v>
      </c>
    </row>
    <row r="23" spans="1:3" x14ac:dyDescent="0.2">
      <c r="A23" s="4">
        <v>2017</v>
      </c>
      <c r="B23" s="7">
        <f>SUMIF(Seznam!G$3:G$1000,A23,Seznam!D$3:D$1000)</f>
        <v>155.30000000000001</v>
      </c>
      <c r="C23" s="23">
        <f>SUM(B$2:B23)</f>
        <v>12045.3</v>
      </c>
    </row>
    <row r="24" spans="1:3" x14ac:dyDescent="0.2">
      <c r="A24" s="4">
        <v>2018</v>
      </c>
      <c r="B24" s="7">
        <f>SUMIF(Seznam!G$3:G$1000,A24,Seznam!D$3:D$1000)</f>
        <v>319.89999999999998</v>
      </c>
      <c r="C24" s="23">
        <f>SUM(B$2:B24)</f>
        <v>12365.199999999999</v>
      </c>
    </row>
    <row r="25" spans="1:3" x14ac:dyDescent="0.2">
      <c r="A25" s="4">
        <v>2019</v>
      </c>
      <c r="B25" s="7">
        <f>SUMIF(Seznam!G$3:G$1000,A25,Seznam!D$3:D$1000)</f>
        <v>318.08999999999992</v>
      </c>
      <c r="C25" s="23">
        <f>SUM(B$2:B25)</f>
        <v>12683.289999999999</v>
      </c>
    </row>
    <row r="26" spans="1:3" x14ac:dyDescent="0.2">
      <c r="A26" s="4">
        <v>2020</v>
      </c>
      <c r="B26" s="7">
        <f>SUMIF(Seznam!G$3:G$1000,A26,Seznam!D$3:D$1000)</f>
        <v>294.10000000000002</v>
      </c>
      <c r="C26" s="23">
        <f>SUM(B$2:B26)</f>
        <v>12977.39</v>
      </c>
    </row>
    <row r="27" spans="1:3" x14ac:dyDescent="0.2">
      <c r="A27" s="4">
        <v>2021</v>
      </c>
      <c r="B27" s="7">
        <f>SUMIF(Seznam!G$3:G$1000,A27,Seznam!D$3:D$1000)</f>
        <v>680.3</v>
      </c>
      <c r="C27" s="23">
        <f>SUM(B$2:B27)</f>
        <v>13657.689999999999</v>
      </c>
    </row>
    <row r="28" spans="1:3" x14ac:dyDescent="0.2">
      <c r="A28" s="4">
        <v>2022</v>
      </c>
      <c r="B28" s="7">
        <f>SUMIF(Seznam!G$3:G$1000,A28,Seznam!D$3:D$1000)</f>
        <v>-106.8</v>
      </c>
      <c r="C28" s="23">
        <f>SUM(B$2:B28)</f>
        <v>13550.89</v>
      </c>
    </row>
    <row r="29" spans="1:3" x14ac:dyDescent="0.2">
      <c r="A29" s="4">
        <v>2023</v>
      </c>
      <c r="B29" s="7">
        <f>SUMIF(Seznam!G$3:G$1000,A29,Seznam!D$3:D$1000)</f>
        <v>174.5</v>
      </c>
      <c r="C29" s="23">
        <f>SUM(B$2:B29)</f>
        <v>13725.39</v>
      </c>
    </row>
    <row r="30" spans="1:3" x14ac:dyDescent="0.2">
      <c r="A30" s="4">
        <v>2024</v>
      </c>
      <c r="B30" s="7">
        <f>SUMIF(Seznam!G$3:G$1000,A30,Seznam!D$3:D$1000)</f>
        <v>-15.4</v>
      </c>
      <c r="C30" s="28">
        <f>SUM(B$2:B30)</f>
        <v>13709.99</v>
      </c>
    </row>
    <row r="31" spans="1:3" x14ac:dyDescent="0.2">
      <c r="A31" s="4"/>
    </row>
    <row r="32" spans="1:3" x14ac:dyDescent="0.2">
      <c r="B32" s="25"/>
    </row>
  </sheetData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ABB8F-58BD-4E9C-9695-83929B610761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</vt:lpstr>
      <vt:lpstr>Roční souhrny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Grossmann</dc:creator>
  <cp:lastModifiedBy>Grossmann Miroslav Ing. 250160</cp:lastModifiedBy>
  <dcterms:created xsi:type="dcterms:W3CDTF">2004-12-25T12:32:05Z</dcterms:created>
  <dcterms:modified xsi:type="dcterms:W3CDTF">2024-08-14T12:31:09Z</dcterms:modified>
</cp:coreProperties>
</file>